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916"/>
  <workbookPr defaultThemeVersion="202300"/>
  <mc:AlternateContent xmlns:mc="http://schemas.openxmlformats.org/markup-compatibility/2006">
    <mc:Choice Requires="x15">
      <x15ac:absPath xmlns:x15ac="http://schemas.microsoft.com/office/spreadsheetml/2010/11/ac" url="/Users/jennyyen/Desktop/"/>
    </mc:Choice>
  </mc:AlternateContent>
  <xr:revisionPtr revIDLastSave="0" documentId="13_ncr:1_{18B86048-12C8-C84A-8512-C888B0A117DB}" xr6:coauthVersionLast="47" xr6:coauthVersionMax="47" xr10:uidLastSave="{00000000-0000-0000-0000-000000000000}"/>
  <bookViews>
    <workbookView xWindow="-180" yWindow="760" windowWidth="16860" windowHeight="17640" xr2:uid="{1F4C4AA1-44AE-F046-B563-7CB879FB07E4}"/>
  </bookViews>
  <sheets>
    <sheet name="Sheet1" sheetId="1" r:id="rId1"/>
    <sheet name="mood" sheetId="2" r:id="rId2"/>
    <sheet name="Sheet2" sheetId="3" r:id="rId3"/>
  </sheets>
  <definedNames>
    <definedName name="_xlnm._FilterDatabase" localSheetId="0" hidden="1">Sheet1!$A$1:$K$76</definedName>
  </definedNames>
  <calcPr calcId="191029"/>
  <pivotCaches>
    <pivotCache cacheId="1" r:id="rId4"/>
  </pivotCaches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76" i="1" l="1"/>
  <c r="C75" i="1"/>
  <c r="C74" i="1"/>
  <c r="C73" i="1"/>
  <c r="C72" i="1"/>
  <c r="C71" i="1"/>
  <c r="C70" i="1"/>
  <c r="C69" i="1"/>
  <c r="C68" i="1"/>
  <c r="C67" i="1"/>
  <c r="C66" i="1"/>
  <c r="C65" i="1"/>
  <c r="C64" i="1"/>
  <c r="C63" i="1"/>
  <c r="C62" i="1"/>
  <c r="C61" i="1"/>
  <c r="C60" i="1"/>
  <c r="C59" i="1"/>
  <c r="C58" i="1"/>
  <c r="C57" i="1"/>
  <c r="C56" i="1"/>
  <c r="C55" i="1"/>
  <c r="C54" i="1"/>
  <c r="C53" i="1"/>
  <c r="C52" i="1"/>
  <c r="C51" i="1"/>
  <c r="C50" i="1"/>
  <c r="C49" i="1"/>
  <c r="C48" i="1"/>
  <c r="C47" i="1"/>
  <c r="C46" i="1"/>
  <c r="C45" i="1"/>
  <c r="C44" i="1"/>
  <c r="C43" i="1"/>
  <c r="C42" i="1"/>
  <c r="C41" i="1"/>
  <c r="C40" i="1"/>
  <c r="C39" i="1"/>
  <c r="C38" i="1"/>
  <c r="C37" i="1"/>
  <c r="C36" i="1"/>
  <c r="C35" i="1"/>
  <c r="C34" i="1"/>
  <c r="C33" i="1"/>
  <c r="C32" i="1"/>
  <c r="C31" i="1"/>
  <c r="C30" i="1"/>
  <c r="C29" i="1"/>
  <c r="C28" i="1"/>
  <c r="C27" i="1"/>
  <c r="C26" i="1"/>
  <c r="C25" i="1"/>
  <c r="C24" i="1"/>
  <c r="C23" i="1"/>
  <c r="C22" i="1"/>
  <c r="C21" i="1"/>
  <c r="C20" i="1"/>
  <c r="C19" i="1"/>
  <c r="C18" i="1"/>
  <c r="C17" i="1"/>
  <c r="C16" i="1"/>
  <c r="C15" i="1"/>
  <c r="C14" i="1"/>
  <c r="C13" i="1"/>
  <c r="C12" i="1"/>
  <c r="C11" i="1"/>
  <c r="C10" i="1"/>
  <c r="C9" i="1"/>
  <c r="C8" i="1"/>
  <c r="C7" i="1"/>
  <c r="C6" i="1"/>
  <c r="C5" i="1"/>
  <c r="C4" i="1"/>
  <c r="C3" i="1"/>
  <c r="C2" i="1"/>
  <c r="B3" i="1"/>
  <c r="B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  <bk>
      <extLst>
        <ext uri="{3e2802c4-a4d2-4d8b-9148-e3be6c30e623}">
          <xlrd:rvb i="64"/>
        </ext>
      </extLst>
    </bk>
    <bk>
      <extLst>
        <ext uri="{3e2802c4-a4d2-4d8b-9148-e3be6c30e623}">
          <xlrd:rvb i="65"/>
        </ext>
      </extLst>
    </bk>
    <bk>
      <extLst>
        <ext uri="{3e2802c4-a4d2-4d8b-9148-e3be6c30e623}">
          <xlrd:rvb i="66"/>
        </ext>
      </extLst>
    </bk>
    <bk>
      <extLst>
        <ext uri="{3e2802c4-a4d2-4d8b-9148-e3be6c30e623}">
          <xlrd:rvb i="67"/>
        </ext>
      </extLst>
    </bk>
    <bk>
      <extLst>
        <ext uri="{3e2802c4-a4d2-4d8b-9148-e3be6c30e623}">
          <xlrd:rvb i="68"/>
        </ext>
      </extLst>
    </bk>
    <bk>
      <extLst>
        <ext uri="{3e2802c4-a4d2-4d8b-9148-e3be6c30e623}">
          <xlrd:rvb i="69"/>
        </ext>
      </extLst>
    </bk>
    <bk>
      <extLst>
        <ext uri="{3e2802c4-a4d2-4d8b-9148-e3be6c30e623}">
          <xlrd:rvb i="70"/>
        </ext>
      </extLst>
    </bk>
    <bk>
      <extLst>
        <ext uri="{3e2802c4-a4d2-4d8b-9148-e3be6c30e623}">
          <xlrd:rvb i="71"/>
        </ext>
      </extLst>
    </bk>
    <bk>
      <extLst>
        <ext uri="{3e2802c4-a4d2-4d8b-9148-e3be6c30e623}">
          <xlrd:rvb i="72"/>
        </ext>
      </extLst>
    </bk>
    <bk>
      <extLst>
        <ext uri="{3e2802c4-a4d2-4d8b-9148-e3be6c30e623}">
          <xlrd:rvb i="73"/>
        </ext>
      </extLst>
    </bk>
    <bk>
      <extLst>
        <ext uri="{3e2802c4-a4d2-4d8b-9148-e3be6c30e623}">
          <xlrd:rvb i="74"/>
        </ext>
      </extLst>
    </bk>
  </futureMetadata>
  <valueMetadata count="75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  <bk>
      <rc t="1" v="64"/>
    </bk>
    <bk>
      <rc t="1" v="65"/>
    </bk>
    <bk>
      <rc t="1" v="66"/>
    </bk>
    <bk>
      <rc t="1" v="67"/>
    </bk>
    <bk>
      <rc t="1" v="68"/>
    </bk>
    <bk>
      <rc t="1" v="69"/>
    </bk>
    <bk>
      <rc t="1" v="70"/>
    </bk>
    <bk>
      <rc t="1" v="71"/>
    </bk>
    <bk>
      <rc t="1" v="72"/>
    </bk>
    <bk>
      <rc t="1" v="73"/>
    </bk>
    <bk>
      <rc t="1" v="74"/>
    </bk>
  </valueMetadata>
</metadata>
</file>

<file path=xl/sharedStrings.xml><?xml version="1.0" encoding="utf-8"?>
<sst xmlns="http://schemas.openxmlformats.org/spreadsheetml/2006/main" count="563" uniqueCount="335">
  <si>
    <t>date</t>
  </si>
  <si>
    <t>time</t>
  </si>
  <si>
    <t>location</t>
  </si>
  <si>
    <t>color1</t>
  </si>
  <si>
    <t>color2</t>
  </si>
  <si>
    <t>color3</t>
  </si>
  <si>
    <t>color4</t>
  </si>
  <si>
    <t>Mood</t>
  </si>
  <si>
    <t>number</t>
  </si>
  <si>
    <t>picture</t>
  </si>
  <si>
    <t>Jersey City</t>
  </si>
  <si>
    <t>Central Park</t>
  </si>
  <si>
    <t>Time Square</t>
  </si>
  <si>
    <t>country</t>
  </si>
  <si>
    <t>USA</t>
  </si>
  <si>
    <t>Miami</t>
  </si>
  <si>
    <t>Manhatten</t>
  </si>
  <si>
    <t>Taiwan</t>
  </si>
  <si>
    <t>Taipei</t>
  </si>
  <si>
    <t>New Taipei</t>
  </si>
  <si>
    <t>Japan</t>
  </si>
  <si>
    <t>Toyko</t>
  </si>
  <si>
    <t>Sky</t>
  </si>
  <si>
    <t>China</t>
  </si>
  <si>
    <t>Tainan</t>
  </si>
  <si>
    <t>Hualien</t>
  </si>
  <si>
    <t>Shanhai</t>
  </si>
  <si>
    <t>Chiayi</t>
  </si>
  <si>
    <t>Yilan</t>
  </si>
  <si>
    <t>Happy</t>
  </si>
  <si>
    <t>Calm</t>
  </si>
  <si>
    <t>Energetic</t>
  </si>
  <si>
    <t>Anxious</t>
  </si>
  <si>
    <t>Tired</t>
  </si>
  <si>
    <t>Sad</t>
  </si>
  <si>
    <t>Hopeful</t>
  </si>
  <si>
    <t>Overwhelming</t>
  </si>
  <si>
    <t>Frustrated</t>
  </si>
  <si>
    <t>Grateful</t>
  </si>
  <si>
    <t>Neutral</t>
  </si>
  <si>
    <t>Unmotivated</t>
  </si>
  <si>
    <t>#FFD97F</t>
  </si>
  <si>
    <t>#FFE3AA</t>
  </si>
  <si>
    <t>#DBC8A6</t>
  </si>
  <si>
    <t>#A39D95</t>
  </si>
  <si>
    <t>#D1681C</t>
  </si>
  <si>
    <t>#F57510</t>
  </si>
  <si>
    <t>#FEBF2C</t>
  </si>
  <si>
    <t>#AC8F5F</t>
  </si>
  <si>
    <t>#FFD386</t>
  </si>
  <si>
    <t>#C0BBB1</t>
  </si>
  <si>
    <t>#7C868E</t>
  </si>
  <si>
    <t>#DEA181</t>
  </si>
  <si>
    <t>#E8D3B1</t>
  </si>
  <si>
    <t>#AAB4BC</t>
  </si>
  <si>
    <t>#B9AFA5</t>
  </si>
  <si>
    <t>#D1D7CD</t>
  </si>
  <si>
    <t>#A1CFF8</t>
  </si>
  <si>
    <t>#75AEF5</t>
  </si>
  <si>
    <t>#D2A764</t>
  </si>
  <si>
    <t>#BDC492</t>
  </si>
  <si>
    <t>#6CB6D0</t>
  </si>
  <si>
    <t>#3389C2</t>
  </si>
  <si>
    <t>#FFBA4B</t>
  </si>
  <si>
    <t>#BBA171</t>
  </si>
  <si>
    <t>#858470</t>
  </si>
  <si>
    <t>#363A3B</t>
  </si>
  <si>
    <t>#D4C9AD</t>
  </si>
  <si>
    <t>#A09A95</t>
  </si>
  <si>
    <t>#A8B1B2</t>
  </si>
  <si>
    <t>#7D91A8</t>
  </si>
  <si>
    <t>#B2C4BC</t>
  </si>
  <si>
    <t>#FFF6C9</t>
  </si>
  <si>
    <t>#ABBFC7</t>
  </si>
  <si>
    <t>#3F4B54</t>
  </si>
  <si>
    <t>#828699</t>
  </si>
  <si>
    <t>#F5E2DD</t>
  </si>
  <si>
    <t>#C0D5E3</t>
  </si>
  <si>
    <t>#4D74AA</t>
  </si>
  <si>
    <t>#D3D8CF</t>
  </si>
  <si>
    <t>#A4B7CB</t>
  </si>
  <si>
    <t>#778EB1</t>
  </si>
  <si>
    <t>#ABC1C9</t>
  </si>
  <si>
    <t>#FFF0C5</t>
  </si>
  <si>
    <t>#D9D1C1</t>
  </si>
  <si>
    <t>#98A7B3</t>
  </si>
  <si>
    <t>#000109</t>
  </si>
  <si>
    <t>#8F8E99</t>
  </si>
  <si>
    <t>#D5C6BF</t>
  </si>
  <si>
    <t>#DAD2CF</t>
  </si>
  <si>
    <t>#82A4BF</t>
  </si>
  <si>
    <t>#70768C</t>
  </si>
  <si>
    <t>#E69F96</t>
  </si>
  <si>
    <t>#D4DFE4</t>
  </si>
  <si>
    <t>#7D91A9</t>
  </si>
  <si>
    <t>#D3D3C6</t>
  </si>
  <si>
    <t>#CBDEE1</t>
  </si>
  <si>
    <t>#A8D1F1</t>
  </si>
  <si>
    <t>#5B87C6</t>
  </si>
  <si>
    <t>#FCE26D</t>
  </si>
  <si>
    <t>#212B41</t>
  </si>
  <si>
    <t>#070C18</t>
  </si>
  <si>
    <t>#00000C</t>
  </si>
  <si>
    <t>#FFEEA3</t>
  </si>
  <si>
    <t>#F3DDBE</t>
  </si>
  <si>
    <t>#9BCBF2</t>
  </si>
  <si>
    <t>#90BFF1</t>
  </si>
  <si>
    <t>#CBD0C0</t>
  </si>
  <si>
    <t>#C5D7D3</t>
  </si>
  <si>
    <t>#B7D8E1</t>
  </si>
  <si>
    <t>#6A9FDD</t>
  </si>
  <si>
    <t>#E0C8AC</t>
  </si>
  <si>
    <t>#EEE7BD</t>
  </si>
  <si>
    <t>#73838D</t>
  </si>
  <si>
    <t>#E9E8C6</t>
  </si>
  <si>
    <t>#ABB4B3</t>
  </si>
  <si>
    <t>#96C2E5</t>
  </si>
  <si>
    <t>#9BA0A5</t>
  </si>
  <si>
    <t>#839494</t>
  </si>
  <si>
    <t>#C9CFC4</t>
  </si>
  <si>
    <t>#8FA4AD</t>
  </si>
  <si>
    <t>#A4A9A7</t>
  </si>
  <si>
    <t>#FFF1D0</t>
  </si>
  <si>
    <t>#E5E8E3</t>
  </si>
  <si>
    <t>#C9D6E4</t>
  </si>
  <si>
    <t>#9FB5D6</t>
  </si>
  <si>
    <t>#87CCFF</t>
  </si>
  <si>
    <t>#4E8CE9</t>
  </si>
  <si>
    <t>#3A72CA</t>
  </si>
  <si>
    <t>#3770C7</t>
  </si>
  <si>
    <t>#DBDAD3</t>
  </si>
  <si>
    <t>#D9DAD2</t>
  </si>
  <si>
    <t>#ECECE8</t>
  </si>
  <si>
    <t>#F5F8F5</t>
  </si>
  <si>
    <t>#A19580</t>
  </si>
  <si>
    <t>#ACA991</t>
  </si>
  <si>
    <t>#A8B4AD</t>
  </si>
  <si>
    <t>#8C959B</t>
  </si>
  <si>
    <t>#D9C99C</t>
  </si>
  <si>
    <t>#D3D4B1</t>
  </si>
  <si>
    <t>#B5CEC9</t>
  </si>
  <si>
    <t>#638AB6</t>
  </si>
  <si>
    <t>#97A199</t>
  </si>
  <si>
    <t>#7E969E</t>
  </si>
  <si>
    <t>#B2B2B0</t>
  </si>
  <si>
    <t>#B0AEAA</t>
  </si>
  <si>
    <t>#E4D7C1</t>
  </si>
  <si>
    <t>#CCD2D2</t>
  </si>
  <si>
    <t>#9CBAD5</t>
  </si>
  <si>
    <t>#487ABC</t>
  </si>
  <si>
    <t>#F8FFFB</t>
  </si>
  <si>
    <t>#D0E7FC</t>
  </si>
  <si>
    <t>#92B7EF</t>
  </si>
  <si>
    <t>#7B9DDC</t>
  </si>
  <si>
    <t>#FFAF5A</t>
  </si>
  <si>
    <t>#D6BD91</t>
  </si>
  <si>
    <t>#B2AFA2</t>
  </si>
  <si>
    <t>#91959B</t>
  </si>
  <si>
    <t>#B4B1A9</t>
  </si>
  <si>
    <t>#B4BBB9</t>
  </si>
  <si>
    <t>#9EB1C0</t>
  </si>
  <si>
    <t>#87A2BF</t>
  </si>
  <si>
    <t>#DFC1BA</t>
  </si>
  <si>
    <t>#FFEBD7</t>
  </si>
  <si>
    <t>#DFE9EA</t>
  </si>
  <si>
    <t>#89AADA</t>
  </si>
  <si>
    <t>#000000</t>
  </si>
  <si>
    <t>#3E3A2F</t>
  </si>
  <si>
    <t>#FFEC9C</t>
  </si>
  <si>
    <t>#FDF3D7</t>
  </si>
  <si>
    <t>#E6E8E5</t>
  </si>
  <si>
    <t>#C0D1E2</t>
  </si>
  <si>
    <t>#B99B88</t>
  </si>
  <si>
    <t>#DEBD9B</t>
  </si>
  <si>
    <t>#C5C2B8</t>
  </si>
  <si>
    <t>#88A0B5</t>
  </si>
  <si>
    <t>#FFA621</t>
  </si>
  <si>
    <t>#EB721C</t>
  </si>
  <si>
    <t>#715040</t>
  </si>
  <si>
    <t>#646464</t>
  </si>
  <si>
    <t>#FFDA86</t>
  </si>
  <si>
    <t>#D1D4CA</t>
  </si>
  <si>
    <t>#9FB7CF</t>
  </si>
  <si>
    <t>#5D81AF</t>
  </si>
  <si>
    <t>#EEBA99</t>
  </si>
  <si>
    <t>#EDE5D3</t>
  </si>
  <si>
    <t>#C5D3DF</t>
  </si>
  <si>
    <t>#829CC3</t>
  </si>
  <si>
    <t>#939391</t>
  </si>
  <si>
    <t>#D1A99A</t>
  </si>
  <si>
    <t>#AFB1AE</t>
  </si>
  <si>
    <t>#98A4AE</t>
  </si>
  <si>
    <t>#EBD6BD</t>
  </si>
  <si>
    <t>#6B7C91</t>
  </si>
  <si>
    <t>#FFBD6E</t>
  </si>
  <si>
    <t>#927063</t>
  </si>
  <si>
    <t>#4A3F33</t>
  </si>
  <si>
    <t>#D9B9AB</t>
  </si>
  <si>
    <t>#E7D1B9</t>
  </si>
  <si>
    <t>#E7E5D8</t>
  </si>
  <si>
    <t>#94B8E5</t>
  </si>
  <si>
    <t>#CADEE3</t>
  </si>
  <si>
    <t>#BCE1F7</t>
  </si>
  <si>
    <t>#82C0FF</t>
  </si>
  <si>
    <t>#5C94E1</t>
  </si>
  <si>
    <t>#99CBE4</t>
  </si>
  <si>
    <t>#7DB9DE</t>
  </si>
  <si>
    <t>#6097CB</t>
  </si>
  <si>
    <t>#416EA7</t>
  </si>
  <si>
    <t>#A0A5A3</t>
  </si>
  <si>
    <t>#435D82</t>
  </si>
  <si>
    <t>#2D466D</t>
  </si>
  <si>
    <t>#2E3253</t>
  </si>
  <si>
    <t>#E29D67</t>
  </si>
  <si>
    <t>#CDC0AD</t>
  </si>
  <si>
    <t>#8298AB</t>
  </si>
  <si>
    <t>#355684</t>
  </si>
  <si>
    <t>#EBBA91</t>
  </si>
  <si>
    <t>#EDC9B9</t>
  </si>
  <si>
    <t>#EFD8D9</t>
  </si>
  <si>
    <t>#F6EFE7</t>
  </si>
  <si>
    <t>#FADCB7</t>
  </si>
  <si>
    <t>#FFF7E2</t>
  </si>
  <si>
    <t>#BCD3E4</t>
  </si>
  <si>
    <t>#8DAAD5</t>
  </si>
  <si>
    <t>#99A0A8</t>
  </si>
  <si>
    <t>#CFB3A8</t>
  </si>
  <si>
    <t>#D9CFCD</t>
  </si>
  <si>
    <t>#F1E8E3</t>
  </si>
  <si>
    <t>#DAD8E2</t>
  </si>
  <si>
    <t>#E5E3E8</t>
  </si>
  <si>
    <t>#B0D2E6</t>
  </si>
  <si>
    <t>#E3E1E7</t>
  </si>
  <si>
    <t>#F3B07D</t>
  </si>
  <si>
    <t>#FFFEA6</t>
  </si>
  <si>
    <t>#F4EBD9</t>
  </si>
  <si>
    <t>#93AEDA</t>
  </si>
  <si>
    <t>#08295E</t>
  </si>
  <si>
    <t>#002158</t>
  </si>
  <si>
    <t>#001C51</t>
  </si>
  <si>
    <t>#00194B</t>
  </si>
  <si>
    <t>#83AFE3</t>
  </si>
  <si>
    <t>#7CA6DA</t>
  </si>
  <si>
    <t>#759BD4</t>
  </si>
  <si>
    <t>#678EC7</t>
  </si>
  <si>
    <t>#86A8E0</t>
  </si>
  <si>
    <t>#5D7DA9</t>
  </si>
  <si>
    <t>#869FC5</t>
  </si>
  <si>
    <t>#274980</t>
  </si>
  <si>
    <t>#E0CCA0</t>
  </si>
  <si>
    <t>#E9E3B6</t>
  </si>
  <si>
    <t>#DBBF9F</t>
  </si>
  <si>
    <t>#485874</t>
  </si>
  <si>
    <t>#EFAB6C</t>
  </si>
  <si>
    <t>#FFD562</t>
  </si>
  <si>
    <t>#CCC8C4</t>
  </si>
  <si>
    <t>#9EA5B5</t>
  </si>
  <si>
    <t>#FAE1C3</t>
  </si>
  <si>
    <t>#F1EBD8</t>
  </si>
  <si>
    <t>#C4C9C7</t>
  </si>
  <si>
    <t>#99A7B4</t>
  </si>
  <si>
    <t>#CDEAFF</t>
  </si>
  <si>
    <t>#8AACE9</t>
  </si>
  <si>
    <t>#7B9BD3</t>
  </si>
  <si>
    <t>#4F72B1</t>
  </si>
  <si>
    <t>#9FBDD3</t>
  </si>
  <si>
    <t>#B7BDCB</t>
  </si>
  <si>
    <t>#D6D4D7</t>
  </si>
  <si>
    <t>#C1C0CA</t>
  </si>
  <si>
    <t>#5E87C7</t>
  </si>
  <si>
    <t>#6B92D4</t>
  </si>
  <si>
    <t>#709CE8</t>
  </si>
  <si>
    <t>#6391E1</t>
  </si>
  <si>
    <t>#A9A093</t>
  </si>
  <si>
    <t>#979895</t>
  </si>
  <si>
    <t>#8B9095</t>
  </si>
  <si>
    <t>#85898E</t>
  </si>
  <si>
    <t>#D8C1A8</t>
  </si>
  <si>
    <t>#E1CAAE</t>
  </si>
  <si>
    <t>#FFF5D3</t>
  </si>
  <si>
    <t>#DAD9CE</t>
  </si>
  <si>
    <t>#C0D7E4</t>
  </si>
  <si>
    <t>#D0E3EA</t>
  </si>
  <si>
    <t>#E3F3F9</t>
  </si>
  <si>
    <t>#ADD4FA</t>
  </si>
  <si>
    <t>#52565B</t>
  </si>
  <si>
    <t>#968F81</t>
  </si>
  <si>
    <t>#5C5D5A</t>
  </si>
  <si>
    <t>#998E7B</t>
  </si>
  <si>
    <t>#5B506F</t>
  </si>
  <si>
    <t>#3A364E</t>
  </si>
  <si>
    <t>#2C2A39</t>
  </si>
  <si>
    <t>#2A2A28</t>
  </si>
  <si>
    <t>#989A97</t>
  </si>
  <si>
    <t>#FFCD91</t>
  </si>
  <si>
    <t>#919B9F</t>
  </si>
  <si>
    <t>#FFE0A3</t>
  </si>
  <si>
    <t>#7B8B94</t>
  </si>
  <si>
    <t>#FFB195</t>
  </si>
  <si>
    <t>#BDC4C1</t>
  </si>
  <si>
    <t>#FFFDCA</t>
  </si>
  <si>
    <t>#646676</t>
  </si>
  <si>
    <t>#1E2129</t>
  </si>
  <si>
    <t>#050810</t>
  </si>
  <si>
    <t>#D5D1C0</t>
  </si>
  <si>
    <t>#C3CACA</t>
  </si>
  <si>
    <t>#A0ADBD</t>
  </si>
  <si>
    <t>#92A4B5</t>
  </si>
  <si>
    <t>#AE9C80</t>
  </si>
  <si>
    <t>#ABADA3</t>
  </si>
  <si>
    <t>#919C9F</t>
  </si>
  <si>
    <t>#48525C</t>
  </si>
  <si>
    <t>#BBBFBE</t>
  </si>
  <si>
    <t>#B8C8D1</t>
  </si>
  <si>
    <t>#7C99C3</t>
  </si>
  <si>
    <t>#466295</t>
  </si>
  <si>
    <t>#F5FDF8</t>
  </si>
  <si>
    <t>#CFDEE7</t>
  </si>
  <si>
    <t>#ADBED3</t>
  </si>
  <si>
    <t>#FFDEBD</t>
  </si>
  <si>
    <t>#FFCD5E</t>
  </si>
  <si>
    <t>#F3DDBB</t>
  </si>
  <si>
    <t>#AAAAAA</t>
  </si>
  <si>
    <t>#768290</t>
  </si>
  <si>
    <t>#FFBA48</t>
  </si>
  <si>
    <t>#FFB664</t>
  </si>
  <si>
    <t>#CCC3AF</t>
  </si>
  <si>
    <t>#A9A9A5</t>
  </si>
  <si>
    <t>#DEF6FF</t>
  </si>
  <si>
    <t>#C3D9F4</t>
  </si>
  <si>
    <t>#F2DBD7</t>
  </si>
  <si>
    <t>#7692B6</t>
  </si>
  <si>
    <t>Count of Tired</t>
  </si>
  <si>
    <t>Grand Total</t>
  </si>
  <si>
    <t>mmm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</si>
</sst>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yyyy\-mm\-dd;@"/>
  </numFmts>
  <fonts count="4" x14ac:knownFonts="1">
    <font>
      <sz val="12"/>
      <color theme="1"/>
      <name val="Aptos Narrow"/>
      <family val="2"/>
      <scheme val="minor"/>
    </font>
    <font>
      <sz val="10"/>
      <color rgb="FF000000"/>
      <name val="Helvetica Neue"/>
      <family val="2"/>
    </font>
    <font>
      <sz val="12"/>
      <color rgb="FF000000"/>
      <name val="Aptos Narrow"/>
      <family val="2"/>
      <scheme val="minor"/>
    </font>
    <font>
      <sz val="12"/>
      <color theme="1"/>
      <name val="Aptos Narrow"/>
      <scheme val="minor"/>
    </font>
  </fonts>
  <fills count="3">
    <fill>
      <patternFill patternType="none"/>
    </fill>
    <fill>
      <patternFill patternType="gray125"/>
    </fill>
    <fill>
      <patternFill patternType="solid">
        <fgColor rgb="FFEDEDED"/>
        <bgColor indexed="64"/>
      </patternFill>
    </fill>
  </fills>
  <borders count="2">
    <border>
      <left/>
      <right/>
      <top/>
      <bottom/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</borders>
  <cellStyleXfs count="1">
    <xf numFmtId="0" fontId="0" fillId="0" borderId="0"/>
  </cellStyleXfs>
  <cellXfs count="13">
    <xf numFmtId="0" fontId="0" fillId="0" borderId="0" xfId="0"/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18" fontId="0" fillId="0" borderId="0" xfId="0" applyNumberFormat="1" applyAlignment="1">
      <alignment horizontal="center" vertical="center"/>
    </xf>
    <xf numFmtId="0" fontId="0" fillId="0" borderId="0" xfId="0" applyAlignment="1">
      <alignment horizontal="center"/>
    </xf>
    <xf numFmtId="0" fontId="1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164" fontId="0" fillId="0" borderId="0" xfId="0" applyNumberForma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0" fontId="0" fillId="0" borderId="0" xfId="0" pivotButton="1"/>
    <xf numFmtId="0" fontId="0" fillId="2" borderId="0" xfId="0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EDEDED"/>
      <color rgb="FFF1F4F4"/>
      <color rgb="FFFFFFFF"/>
      <color rgb="FFE7CD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12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microsoft.com/office/2017/06/relationships/rdRichValueStructure" Target="richData/rdrichvaluestructure.xml"/><Relationship Id="rId5" Type="http://schemas.openxmlformats.org/officeDocument/2006/relationships/theme" Target="theme/theme1.xml"/><Relationship Id="rId10" Type="http://schemas.microsoft.com/office/2017/06/relationships/rdRichValue" Target="richData/rdrichvalue.xml"/><Relationship Id="rId4" Type="http://schemas.openxmlformats.org/officeDocument/2006/relationships/pivotCacheDefinition" Target="pivotCache/pivotCacheDefinition1.xml"/><Relationship Id="rId9" Type="http://schemas.microsoft.com/office/2022/10/relationships/richValueRel" Target="richData/richValueRel.xml"/></Relationships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Jenny Yen" refreshedDate="45628.791218171296" createdVersion="8" refreshedVersion="8" minRefreshableVersion="3" recordCount="73" xr:uid="{1DF62B54-F3E3-9948-A47A-23537A58643A}">
  <cacheSource type="worksheet">
    <worksheetSource ref="J3:J76" sheet="Sheet1"/>
  </cacheSource>
  <cacheFields count="1">
    <cacheField name="Tired" numFmtId="0">
      <sharedItems count="11">
        <s v="Neutral"/>
        <s v="Grateful"/>
        <s v="Happy"/>
        <s v="Anxious"/>
        <s v="Sad"/>
        <s v="Tired"/>
        <s v="Unmotivated"/>
        <s v="Calm"/>
        <s v="Energetic"/>
        <s v="Hopeful"/>
        <s v="Overwhelming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73">
  <r>
    <x v="0"/>
  </r>
  <r>
    <x v="1"/>
  </r>
  <r>
    <x v="2"/>
  </r>
  <r>
    <x v="0"/>
  </r>
  <r>
    <x v="3"/>
  </r>
  <r>
    <x v="4"/>
  </r>
  <r>
    <x v="5"/>
  </r>
  <r>
    <x v="2"/>
  </r>
  <r>
    <x v="2"/>
  </r>
  <r>
    <x v="6"/>
  </r>
  <r>
    <x v="6"/>
  </r>
  <r>
    <x v="7"/>
  </r>
  <r>
    <x v="0"/>
  </r>
  <r>
    <x v="5"/>
  </r>
  <r>
    <x v="1"/>
  </r>
  <r>
    <x v="8"/>
  </r>
  <r>
    <x v="7"/>
  </r>
  <r>
    <x v="2"/>
  </r>
  <r>
    <x v="2"/>
  </r>
  <r>
    <x v="2"/>
  </r>
  <r>
    <x v="9"/>
  </r>
  <r>
    <x v="2"/>
  </r>
  <r>
    <x v="2"/>
  </r>
  <r>
    <x v="9"/>
  </r>
  <r>
    <x v="7"/>
  </r>
  <r>
    <x v="5"/>
  </r>
  <r>
    <x v="7"/>
  </r>
  <r>
    <x v="2"/>
  </r>
  <r>
    <x v="1"/>
  </r>
  <r>
    <x v="0"/>
  </r>
  <r>
    <x v="7"/>
  </r>
  <r>
    <x v="9"/>
  </r>
  <r>
    <x v="8"/>
  </r>
  <r>
    <x v="2"/>
  </r>
  <r>
    <x v="0"/>
  </r>
  <r>
    <x v="0"/>
  </r>
  <r>
    <x v="0"/>
  </r>
  <r>
    <x v="8"/>
  </r>
  <r>
    <x v="7"/>
  </r>
  <r>
    <x v="7"/>
  </r>
  <r>
    <x v="4"/>
  </r>
  <r>
    <x v="1"/>
  </r>
  <r>
    <x v="7"/>
  </r>
  <r>
    <x v="7"/>
  </r>
  <r>
    <x v="2"/>
  </r>
  <r>
    <x v="8"/>
  </r>
  <r>
    <x v="7"/>
  </r>
  <r>
    <x v="1"/>
  </r>
  <r>
    <x v="0"/>
  </r>
  <r>
    <x v="2"/>
  </r>
  <r>
    <x v="7"/>
  </r>
  <r>
    <x v="9"/>
  </r>
  <r>
    <x v="0"/>
  </r>
  <r>
    <x v="0"/>
  </r>
  <r>
    <x v="2"/>
  </r>
  <r>
    <x v="5"/>
  </r>
  <r>
    <x v="10"/>
  </r>
  <r>
    <x v="4"/>
  </r>
  <r>
    <x v="4"/>
  </r>
  <r>
    <x v="2"/>
  </r>
  <r>
    <x v="8"/>
  </r>
  <r>
    <x v="9"/>
  </r>
  <r>
    <x v="9"/>
  </r>
  <r>
    <x v="10"/>
  </r>
  <r>
    <x v="1"/>
  </r>
  <r>
    <x v="7"/>
  </r>
  <r>
    <x v="9"/>
  </r>
  <r>
    <x v="7"/>
  </r>
  <r>
    <x v="2"/>
  </r>
  <r>
    <x v="2"/>
  </r>
  <r>
    <x v="7"/>
  </r>
  <r>
    <x v="0"/>
  </r>
  <r>
    <x v="9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9CC755F-6B0E-C342-A8EA-1C5A017E4176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>
  <location ref="A2:B14" firstHeaderRow="1" firstDataRow="1" firstDataCol="1"/>
  <pivotFields count="1">
    <pivotField axis="axisRow" dataField="1" compact="0" outline="0" showAll="0" sortType="descending">
      <items count="12">
        <item x="3"/>
        <item x="7"/>
        <item x="8"/>
        <item x="1"/>
        <item x="2"/>
        <item x="9"/>
        <item x="0"/>
        <item x="10"/>
        <item x="4"/>
        <item x="5"/>
        <item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0"/>
  </rowFields>
  <rowItems count="12">
    <i>
      <x v="4"/>
    </i>
    <i>
      <x v="1"/>
    </i>
    <i>
      <x v="6"/>
    </i>
    <i>
      <x v="5"/>
    </i>
    <i>
      <x v="3"/>
    </i>
    <i>
      <x v="2"/>
    </i>
    <i>
      <x v="9"/>
    </i>
    <i>
      <x v="8"/>
    </i>
    <i>
      <x v="10"/>
    </i>
    <i>
      <x v="7"/>
    </i>
    <i>
      <x/>
    </i>
    <i t="grand">
      <x/>
    </i>
  </rowItems>
  <colItems count="1">
    <i/>
  </colItems>
  <dataFields count="1">
    <dataField name="Count of Tired" fld="0" subtotal="count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richData/_rels/richValueRel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jpe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2" Type="http://schemas.openxmlformats.org/officeDocument/2006/relationships/image" Target="../media/image2.jpeg"/><Relationship Id="rId16" Type="http://schemas.openxmlformats.org/officeDocument/2006/relationships/image" Target="../media/image16.png"/><Relationship Id="rId29" Type="http://schemas.openxmlformats.org/officeDocument/2006/relationships/image" Target="../media/image29.jpeg"/><Relationship Id="rId11" Type="http://schemas.openxmlformats.org/officeDocument/2006/relationships/image" Target="../media/image11.png"/><Relationship Id="rId24" Type="http://schemas.openxmlformats.org/officeDocument/2006/relationships/image" Target="../media/image24.jpeg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jpeg"/><Relationship Id="rId74" Type="http://schemas.openxmlformats.org/officeDocument/2006/relationships/image" Target="../media/image74.pn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jpeg"/><Relationship Id="rId56" Type="http://schemas.openxmlformats.org/officeDocument/2006/relationships/image" Target="../media/image56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jpe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jpeg"/><Relationship Id="rId39" Type="http://schemas.openxmlformats.org/officeDocument/2006/relationships/image" Target="../media/image39.pn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5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  <rv s="0">
    <v>64</v>
    <v>5</v>
  </rv>
  <rv s="0">
    <v>65</v>
    <v>5</v>
  </rv>
  <rv s="0">
    <v>66</v>
    <v>5</v>
  </rv>
  <rv s="0">
    <v>67</v>
    <v>5</v>
  </rv>
  <rv s="0">
    <v>68</v>
    <v>5</v>
  </rv>
  <rv s="0">
    <v>69</v>
    <v>5</v>
  </rv>
  <rv s="0">
    <v>70</v>
    <v>5</v>
  </rv>
  <rv s="0">
    <v>71</v>
    <v>5</v>
  </rv>
  <rv s="0">
    <v>72</v>
    <v>5</v>
  </rv>
  <rv s="0">
    <v>73</v>
    <v>5</v>
  </rv>
  <rv s="0">
    <v>74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  <rel r:id="rId65"/>
  <rel r:id="rId66"/>
  <rel r:id="rId67"/>
  <rel r:id="rId68"/>
  <rel r:id="rId69"/>
  <rel r:id="rId70"/>
  <rel r:id="rId71"/>
  <rel r:id="rId72"/>
  <rel r:id="rId73"/>
  <rel r:id="rId74"/>
  <rel r:id="rId75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431F3B-0D4D-0841-B902-B09886D8DC89}">
  <dimension ref="A1:L78"/>
  <sheetViews>
    <sheetView tabSelected="1" zoomScaleNormal="285" workbookViewId="0">
      <pane ySplit="1" topLeftCell="A16" activePane="bottomLeft" state="frozen"/>
      <selection pane="bottomLeft" activeCell="I18" sqref="I18"/>
    </sheetView>
  </sheetViews>
  <sheetFormatPr baseColWidth="10" defaultRowHeight="16" x14ac:dyDescent="0.2"/>
  <cols>
    <col min="1" max="1" width="10.83203125" style="4"/>
    <col min="2" max="2" width="12.5" style="2" customWidth="1"/>
    <col min="3" max="5" width="10.83203125" style="4"/>
    <col min="6" max="6" width="10.83203125" style="2" customWidth="1"/>
    <col min="7" max="9" width="10.83203125" style="2"/>
    <col min="10" max="10" width="19" style="4" customWidth="1"/>
    <col min="11" max="11" width="10.83203125" style="4"/>
  </cols>
  <sheetData>
    <row r="1" spans="1:11" s="1" customFormat="1" ht="29" customHeight="1" x14ac:dyDescent="0.2">
      <c r="A1" s="5" t="s">
        <v>8</v>
      </c>
      <c r="B1" s="5" t="s">
        <v>0</v>
      </c>
      <c r="C1" s="5" t="s">
        <v>1</v>
      </c>
      <c r="D1" s="5" t="s">
        <v>13</v>
      </c>
      <c r="E1" s="5" t="s">
        <v>2</v>
      </c>
      <c r="F1" s="6" t="s">
        <v>3</v>
      </c>
      <c r="G1" s="6" t="s">
        <v>4</v>
      </c>
      <c r="H1" s="6" t="s">
        <v>5</v>
      </c>
      <c r="I1" s="6" t="s">
        <v>6</v>
      </c>
      <c r="J1" s="5" t="s">
        <v>7</v>
      </c>
      <c r="K1" s="5" t="s">
        <v>9</v>
      </c>
    </row>
    <row r="2" spans="1:11" ht="87" customHeight="1" x14ac:dyDescent="0.2">
      <c r="A2" s="2">
        <v>1</v>
      </c>
      <c r="B2" s="9">
        <f>DATE(2024,12,1)</f>
        <v>45627</v>
      </c>
      <c r="C2" s="3">
        <f>TIME(16,19,0)</f>
        <v>0.67986111111111114</v>
      </c>
      <c r="D2" s="3" t="s">
        <v>14</v>
      </c>
      <c r="E2" s="2" t="s">
        <v>10</v>
      </c>
      <c r="F2" s="7" t="s">
        <v>87</v>
      </c>
      <c r="G2" s="7" t="s">
        <v>88</v>
      </c>
      <c r="H2" s="7" t="s">
        <v>89</v>
      </c>
      <c r="I2" s="7" t="s">
        <v>90</v>
      </c>
      <c r="J2" s="2" t="s">
        <v>30</v>
      </c>
      <c r="K2" s="4" t="e" vm="1">
        <v>#VALUE!</v>
      </c>
    </row>
    <row r="3" spans="1:11" ht="87" customHeight="1" x14ac:dyDescent="0.2">
      <c r="A3" s="2">
        <v>2</v>
      </c>
      <c r="B3" s="9">
        <f>DATE(2024,11,30)</f>
        <v>45626</v>
      </c>
      <c r="C3" s="3">
        <f>TIME(16,28,0)</f>
        <v>0.68611111111111112</v>
      </c>
      <c r="D3" s="3" t="s">
        <v>14</v>
      </c>
      <c r="E3" s="2" t="s">
        <v>10</v>
      </c>
      <c r="F3" s="7" t="s">
        <v>91</v>
      </c>
      <c r="G3" s="7" t="s">
        <v>92</v>
      </c>
      <c r="H3" s="7" t="s">
        <v>93</v>
      </c>
      <c r="I3" s="7" t="s">
        <v>94</v>
      </c>
      <c r="J3" s="2" t="s">
        <v>33</v>
      </c>
      <c r="K3" s="4" t="e" vm="2">
        <v>#VALUE!</v>
      </c>
    </row>
    <row r="4" spans="1:11" ht="87" customHeight="1" x14ac:dyDescent="0.2">
      <c r="A4" s="2">
        <v>3</v>
      </c>
      <c r="B4" s="10">
        <v>45623</v>
      </c>
      <c r="C4" s="3">
        <f>TIME(15,9,0)</f>
        <v>0.63124999999999998</v>
      </c>
      <c r="D4" s="3" t="s">
        <v>14</v>
      </c>
      <c r="E4" s="2" t="s">
        <v>10</v>
      </c>
      <c r="F4" s="7" t="s">
        <v>95</v>
      </c>
      <c r="G4" s="7" t="s">
        <v>96</v>
      </c>
      <c r="H4" s="7" t="s">
        <v>97</v>
      </c>
      <c r="I4" s="7" t="s">
        <v>98</v>
      </c>
      <c r="J4" s="2" t="s">
        <v>39</v>
      </c>
      <c r="K4" s="4" t="e" vm="3">
        <v>#VALUE!</v>
      </c>
    </row>
    <row r="5" spans="1:11" ht="87" customHeight="1" x14ac:dyDescent="0.2">
      <c r="A5" s="2">
        <v>4</v>
      </c>
      <c r="B5" s="10">
        <v>45622</v>
      </c>
      <c r="C5" s="3">
        <f>TIME(17,17,0)</f>
        <v>0.72013888888888888</v>
      </c>
      <c r="D5" s="3" t="s">
        <v>14</v>
      </c>
      <c r="E5" s="2" t="s">
        <v>11</v>
      </c>
      <c r="F5" s="7" t="s">
        <v>99</v>
      </c>
      <c r="G5" s="7" t="s">
        <v>100</v>
      </c>
      <c r="H5" s="7" t="s">
        <v>101</v>
      </c>
      <c r="I5" s="7" t="s">
        <v>102</v>
      </c>
      <c r="J5" s="2" t="s">
        <v>38</v>
      </c>
      <c r="K5" s="4" t="e" vm="4">
        <v>#VALUE!</v>
      </c>
    </row>
    <row r="6" spans="1:11" ht="87" customHeight="1" x14ac:dyDescent="0.2">
      <c r="A6" s="2">
        <v>5</v>
      </c>
      <c r="B6" s="10">
        <v>45622</v>
      </c>
      <c r="C6" s="3">
        <f>TIME(16,5,0)</f>
        <v>0.67013888888888884</v>
      </c>
      <c r="D6" s="3" t="s">
        <v>14</v>
      </c>
      <c r="E6" s="2" t="s">
        <v>12</v>
      </c>
      <c r="F6" s="7" t="s">
        <v>103</v>
      </c>
      <c r="G6" s="7" t="s">
        <v>104</v>
      </c>
      <c r="H6" s="7" t="s">
        <v>105</v>
      </c>
      <c r="I6" s="7" t="s">
        <v>106</v>
      </c>
      <c r="J6" s="2" t="s">
        <v>29</v>
      </c>
      <c r="K6" s="4" t="e" vm="5">
        <v>#VALUE!</v>
      </c>
    </row>
    <row r="7" spans="1:11" ht="87" customHeight="1" x14ac:dyDescent="0.2">
      <c r="A7" s="2">
        <v>6</v>
      </c>
      <c r="B7" s="10">
        <v>45621</v>
      </c>
      <c r="C7" s="3">
        <f>TIME(7,50,0)</f>
        <v>0.3263888888888889</v>
      </c>
      <c r="D7" s="3" t="s">
        <v>14</v>
      </c>
      <c r="E7" s="2" t="s">
        <v>10</v>
      </c>
      <c r="F7" s="7" t="s">
        <v>107</v>
      </c>
      <c r="G7" s="7" t="s">
        <v>108</v>
      </c>
      <c r="H7" s="7" t="s">
        <v>109</v>
      </c>
      <c r="I7" s="7" t="s">
        <v>110</v>
      </c>
      <c r="J7" s="2" t="s">
        <v>39</v>
      </c>
      <c r="K7" s="4" t="e" vm="6">
        <v>#VALUE!</v>
      </c>
    </row>
    <row r="8" spans="1:11" ht="87" customHeight="1" x14ac:dyDescent="0.2">
      <c r="A8" s="2">
        <v>7</v>
      </c>
      <c r="B8" s="10">
        <v>45620</v>
      </c>
      <c r="C8" s="3">
        <f>TIME(15,56,0)</f>
        <v>0.66388888888888886</v>
      </c>
      <c r="D8" s="3" t="s">
        <v>14</v>
      </c>
      <c r="E8" s="2" t="s">
        <v>10</v>
      </c>
      <c r="F8" s="7" t="s">
        <v>111</v>
      </c>
      <c r="G8" s="7" t="s">
        <v>112</v>
      </c>
      <c r="H8" s="7" t="s">
        <v>113</v>
      </c>
      <c r="I8" s="7" t="s">
        <v>113</v>
      </c>
      <c r="J8" s="2" t="s">
        <v>32</v>
      </c>
      <c r="K8" s="4" t="e" vm="7">
        <v>#VALUE!</v>
      </c>
    </row>
    <row r="9" spans="1:11" ht="87" customHeight="1" x14ac:dyDescent="0.2">
      <c r="A9" s="2">
        <v>8</v>
      </c>
      <c r="B9" s="10">
        <v>45620</v>
      </c>
      <c r="C9" s="3">
        <f>TIME(15,8,0)</f>
        <v>0.63055555555555554</v>
      </c>
      <c r="D9" s="3" t="s">
        <v>14</v>
      </c>
      <c r="E9" s="2" t="s">
        <v>10</v>
      </c>
      <c r="F9" s="7" t="s">
        <v>114</v>
      </c>
      <c r="G9" s="7" t="s">
        <v>115</v>
      </c>
      <c r="H9" s="7" t="s">
        <v>116</v>
      </c>
      <c r="I9" s="7" t="s">
        <v>117</v>
      </c>
      <c r="J9" s="2" t="s">
        <v>34</v>
      </c>
      <c r="K9" s="4" t="e" vm="8">
        <v>#VALUE!</v>
      </c>
    </row>
    <row r="10" spans="1:11" ht="87" customHeight="1" x14ac:dyDescent="0.2">
      <c r="A10" s="2">
        <v>9</v>
      </c>
      <c r="B10" s="10">
        <v>45620</v>
      </c>
      <c r="C10" s="3">
        <f>TIME(13,17,0)</f>
        <v>0.55347222222222225</v>
      </c>
      <c r="D10" s="3" t="s">
        <v>14</v>
      </c>
      <c r="E10" s="2" t="s">
        <v>10</v>
      </c>
      <c r="F10" s="7" t="s">
        <v>118</v>
      </c>
      <c r="G10" s="7" t="s">
        <v>119</v>
      </c>
      <c r="H10" s="7" t="s">
        <v>120</v>
      </c>
      <c r="I10" s="7" t="s">
        <v>121</v>
      </c>
      <c r="J10" s="2" t="s">
        <v>33</v>
      </c>
      <c r="K10" s="4" t="e" vm="9">
        <v>#VALUE!</v>
      </c>
    </row>
    <row r="11" spans="1:11" ht="87" customHeight="1" x14ac:dyDescent="0.2">
      <c r="A11" s="2">
        <v>10</v>
      </c>
      <c r="B11" s="10">
        <v>45619</v>
      </c>
      <c r="C11" s="3">
        <f>TIME(16,23,0)</f>
        <v>0.68263888888888891</v>
      </c>
      <c r="D11" s="3" t="s">
        <v>14</v>
      </c>
      <c r="E11" s="2" t="s">
        <v>10</v>
      </c>
      <c r="F11" s="7" t="s">
        <v>122</v>
      </c>
      <c r="G11" s="7" t="s">
        <v>123</v>
      </c>
      <c r="H11" s="7" t="s">
        <v>124</v>
      </c>
      <c r="I11" s="7" t="s">
        <v>125</v>
      </c>
      <c r="J11" s="2" t="s">
        <v>29</v>
      </c>
      <c r="K11" s="4" t="e" vm="10">
        <v>#VALUE!</v>
      </c>
    </row>
    <row r="12" spans="1:11" ht="87" customHeight="1" x14ac:dyDescent="0.2">
      <c r="A12" s="2">
        <v>11</v>
      </c>
      <c r="B12" s="10">
        <v>45619</v>
      </c>
      <c r="C12" s="3">
        <f>TIME(15,7,0)</f>
        <v>0.62986111111111109</v>
      </c>
      <c r="D12" s="3" t="s">
        <v>14</v>
      </c>
      <c r="E12" s="2" t="s">
        <v>10</v>
      </c>
      <c r="F12" s="7" t="s">
        <v>126</v>
      </c>
      <c r="G12" s="7" t="s">
        <v>127</v>
      </c>
      <c r="H12" s="7" t="s">
        <v>128</v>
      </c>
      <c r="I12" s="7" t="s">
        <v>129</v>
      </c>
      <c r="J12" s="2" t="s">
        <v>29</v>
      </c>
      <c r="K12" s="4" t="e" vm="11">
        <v>#VALUE!</v>
      </c>
    </row>
    <row r="13" spans="1:11" ht="87" customHeight="1" x14ac:dyDescent="0.2">
      <c r="A13" s="2">
        <v>12</v>
      </c>
      <c r="B13" s="10">
        <v>45617</v>
      </c>
      <c r="C13" s="3">
        <f>TIME(13,18,0)</f>
        <v>0.5541666666666667</v>
      </c>
      <c r="D13" s="3" t="s">
        <v>14</v>
      </c>
      <c r="E13" s="2" t="s">
        <v>10</v>
      </c>
      <c r="F13" s="7" t="s">
        <v>130</v>
      </c>
      <c r="G13" s="7" t="s">
        <v>131</v>
      </c>
      <c r="H13" s="7" t="s">
        <v>132</v>
      </c>
      <c r="I13" s="7" t="s">
        <v>133</v>
      </c>
      <c r="J13" s="2" t="s">
        <v>40</v>
      </c>
      <c r="K13" s="4" t="e" vm="12">
        <v>#VALUE!</v>
      </c>
    </row>
    <row r="14" spans="1:11" ht="87" customHeight="1" x14ac:dyDescent="0.2">
      <c r="A14" s="2">
        <v>13</v>
      </c>
      <c r="B14" s="10">
        <v>45615</v>
      </c>
      <c r="C14" s="3">
        <f>TIME(16,15,0)</f>
        <v>0.67708333333333337</v>
      </c>
      <c r="D14" s="3" t="s">
        <v>14</v>
      </c>
      <c r="E14" s="2" t="s">
        <v>10</v>
      </c>
      <c r="F14" s="7" t="s">
        <v>134</v>
      </c>
      <c r="G14" s="7" t="s">
        <v>135</v>
      </c>
      <c r="H14" s="7" t="s">
        <v>136</v>
      </c>
      <c r="I14" s="7" t="s">
        <v>137</v>
      </c>
      <c r="J14" s="2" t="s">
        <v>40</v>
      </c>
      <c r="K14" s="4" t="e" vm="13">
        <v>#VALUE!</v>
      </c>
    </row>
    <row r="15" spans="1:11" ht="87" customHeight="1" x14ac:dyDescent="0.2">
      <c r="A15" s="2">
        <v>14</v>
      </c>
      <c r="B15" s="10">
        <v>45615</v>
      </c>
      <c r="C15" s="3">
        <f>TIME(15,26,0)</f>
        <v>0.6430555555555556</v>
      </c>
      <c r="D15" s="3" t="s">
        <v>14</v>
      </c>
      <c r="E15" s="2" t="s">
        <v>10</v>
      </c>
      <c r="F15" s="7" t="s">
        <v>138</v>
      </c>
      <c r="G15" s="7" t="s">
        <v>139</v>
      </c>
      <c r="H15" s="7" t="s">
        <v>140</v>
      </c>
      <c r="I15" s="7" t="s">
        <v>141</v>
      </c>
      <c r="J15" s="2" t="s">
        <v>30</v>
      </c>
      <c r="K15" s="4" t="e" vm="14">
        <v>#VALUE!</v>
      </c>
    </row>
    <row r="16" spans="1:11" ht="87" customHeight="1" x14ac:dyDescent="0.2">
      <c r="A16" s="2">
        <v>15</v>
      </c>
      <c r="B16" s="10">
        <v>45615</v>
      </c>
      <c r="C16" s="3">
        <f>TIME(13,39,0)</f>
        <v>0.56874999999999998</v>
      </c>
      <c r="D16" s="3" t="s">
        <v>14</v>
      </c>
      <c r="E16" s="2" t="s">
        <v>10</v>
      </c>
      <c r="F16" s="7" t="s">
        <v>142</v>
      </c>
      <c r="G16" s="7" t="s">
        <v>143</v>
      </c>
      <c r="H16" s="7" t="s">
        <v>144</v>
      </c>
      <c r="I16" s="7" t="s">
        <v>145</v>
      </c>
      <c r="J16" s="2" t="s">
        <v>39</v>
      </c>
      <c r="K16" s="4" t="e" vm="15">
        <v>#VALUE!</v>
      </c>
    </row>
    <row r="17" spans="1:12" ht="87" customHeight="1" x14ac:dyDescent="0.2">
      <c r="A17" s="2">
        <v>16</v>
      </c>
      <c r="B17" s="10">
        <v>45614</v>
      </c>
      <c r="C17" s="3">
        <f>TIME(16,56,0)</f>
        <v>0.7055555555555556</v>
      </c>
      <c r="D17" s="3" t="s">
        <v>14</v>
      </c>
      <c r="E17" s="2" t="s">
        <v>10</v>
      </c>
      <c r="F17" s="7" t="s">
        <v>146</v>
      </c>
      <c r="G17" s="7" t="s">
        <v>147</v>
      </c>
      <c r="H17" s="7" t="s">
        <v>148</v>
      </c>
      <c r="I17" s="7" t="s">
        <v>149</v>
      </c>
      <c r="J17" s="2" t="s">
        <v>33</v>
      </c>
      <c r="K17" s="4" t="e" vm="16">
        <v>#VALUE!</v>
      </c>
    </row>
    <row r="18" spans="1:12" ht="87" customHeight="1" x14ac:dyDescent="0.2">
      <c r="A18" s="2">
        <v>17</v>
      </c>
      <c r="B18" s="10">
        <v>45608</v>
      </c>
      <c r="C18" s="3">
        <f>TIME(16,34,0)</f>
        <v>0.69027777777777777</v>
      </c>
      <c r="D18" s="3" t="s">
        <v>14</v>
      </c>
      <c r="E18" s="2" t="s">
        <v>10</v>
      </c>
      <c r="F18" s="7" t="s">
        <v>52</v>
      </c>
      <c r="G18" s="7" t="s">
        <v>53</v>
      </c>
      <c r="H18" s="7" t="s">
        <v>54</v>
      </c>
      <c r="I18" s="7" t="s">
        <v>54</v>
      </c>
      <c r="J18" s="2" t="s">
        <v>38</v>
      </c>
      <c r="K18" s="4" t="e" vm="17">
        <v>#VALUE!</v>
      </c>
    </row>
    <row r="19" spans="1:12" ht="87" customHeight="1" x14ac:dyDescent="0.2">
      <c r="A19" s="2">
        <v>20</v>
      </c>
      <c r="B19" s="10">
        <v>45591</v>
      </c>
      <c r="C19" s="3">
        <f>TIME(27,41,0)</f>
        <v>0.15347222222222223</v>
      </c>
      <c r="D19" s="3" t="s">
        <v>14</v>
      </c>
      <c r="E19" s="2" t="s">
        <v>10</v>
      </c>
      <c r="F19" s="7" t="s">
        <v>150</v>
      </c>
      <c r="G19" s="7" t="s">
        <v>151</v>
      </c>
      <c r="H19" s="7" t="s">
        <v>152</v>
      </c>
      <c r="I19" s="7" t="s">
        <v>153</v>
      </c>
      <c r="J19" s="2" t="s">
        <v>31</v>
      </c>
      <c r="K19" s="4" t="e" vm="18">
        <v>#VALUE!</v>
      </c>
    </row>
    <row r="20" spans="1:12" ht="87" customHeight="1" x14ac:dyDescent="0.2">
      <c r="A20" s="2">
        <v>21</v>
      </c>
      <c r="B20" s="10">
        <v>45589</v>
      </c>
      <c r="C20" s="3">
        <f>TIME(17,58,0)</f>
        <v>0.74861111111111112</v>
      </c>
      <c r="D20" s="3" t="s">
        <v>14</v>
      </c>
      <c r="E20" s="2" t="s">
        <v>10</v>
      </c>
      <c r="F20" s="7" t="s">
        <v>154</v>
      </c>
      <c r="G20" s="7" t="s">
        <v>155</v>
      </c>
      <c r="H20" s="7" t="s">
        <v>156</v>
      </c>
      <c r="I20" s="7" t="s">
        <v>157</v>
      </c>
      <c r="J20" s="2" t="s">
        <v>30</v>
      </c>
      <c r="K20" s="4" t="e" vm="19">
        <v>#VALUE!</v>
      </c>
    </row>
    <row r="21" spans="1:12" ht="87" customHeight="1" x14ac:dyDescent="0.2">
      <c r="A21" s="2">
        <v>22</v>
      </c>
      <c r="B21" s="10">
        <v>45588</v>
      </c>
      <c r="C21" s="3">
        <f>TIME(17,36,0)</f>
        <v>0.73333333333333328</v>
      </c>
      <c r="D21" s="3" t="s">
        <v>14</v>
      </c>
      <c r="E21" s="2" t="s">
        <v>10</v>
      </c>
      <c r="F21" s="7" t="s">
        <v>55</v>
      </c>
      <c r="G21" s="7" t="s">
        <v>56</v>
      </c>
      <c r="H21" s="7" t="s">
        <v>57</v>
      </c>
      <c r="I21" s="7" t="s">
        <v>58</v>
      </c>
      <c r="J21" s="2" t="s">
        <v>29</v>
      </c>
      <c r="K21" s="4" t="e" vm="20">
        <v>#VALUE!</v>
      </c>
      <c r="L21" s="12" t="s">
        <v>334</v>
      </c>
    </row>
    <row r="22" spans="1:12" ht="87" customHeight="1" x14ac:dyDescent="0.2">
      <c r="A22" s="2">
        <v>23</v>
      </c>
      <c r="B22" s="10">
        <v>45584</v>
      </c>
      <c r="C22" s="3">
        <f>TIME(17,50,0)</f>
        <v>0.74305555555555558</v>
      </c>
      <c r="D22" s="3" t="s">
        <v>14</v>
      </c>
      <c r="E22" s="2" t="s">
        <v>10</v>
      </c>
      <c r="F22" s="7" t="s">
        <v>63</v>
      </c>
      <c r="G22" s="7" t="s">
        <v>64</v>
      </c>
      <c r="H22" s="7" t="s">
        <v>65</v>
      </c>
      <c r="I22" s="7" t="s">
        <v>66</v>
      </c>
      <c r="J22" s="2" t="s">
        <v>29</v>
      </c>
      <c r="K22" s="4" t="e" vm="21">
        <v>#VALUE!</v>
      </c>
    </row>
    <row r="23" spans="1:12" ht="87" customHeight="1" x14ac:dyDescent="0.2">
      <c r="A23" s="2">
        <v>24</v>
      </c>
      <c r="B23" s="10">
        <v>45584</v>
      </c>
      <c r="C23" s="3">
        <f>TIME(17,45,0)</f>
        <v>0.73958333333333337</v>
      </c>
      <c r="D23" s="3" t="s">
        <v>14</v>
      </c>
      <c r="E23" s="2" t="s">
        <v>10</v>
      </c>
      <c r="F23" s="7" t="s">
        <v>59</v>
      </c>
      <c r="G23" s="7" t="s">
        <v>60</v>
      </c>
      <c r="H23" s="7" t="s">
        <v>61</v>
      </c>
      <c r="I23" s="7" t="s">
        <v>62</v>
      </c>
      <c r="J23" s="2" t="s">
        <v>29</v>
      </c>
      <c r="K23" s="4" t="e" vm="22">
        <v>#VALUE!</v>
      </c>
    </row>
    <row r="24" spans="1:12" ht="87" customHeight="1" x14ac:dyDescent="0.2">
      <c r="A24" s="2">
        <v>25</v>
      </c>
      <c r="B24" s="10">
        <v>45581</v>
      </c>
      <c r="C24" s="3">
        <f>TIME(18,4,0)</f>
        <v>0.75277777777777777</v>
      </c>
      <c r="D24" s="3" t="s">
        <v>14</v>
      </c>
      <c r="E24" s="2" t="s">
        <v>10</v>
      </c>
      <c r="F24" s="7" t="s">
        <v>79</v>
      </c>
      <c r="G24" s="7" t="s">
        <v>80</v>
      </c>
      <c r="H24" s="7" t="s">
        <v>81</v>
      </c>
      <c r="I24" s="7" t="s">
        <v>81</v>
      </c>
      <c r="J24" s="2" t="s">
        <v>35</v>
      </c>
      <c r="K24" s="4" t="e" vm="23">
        <v>#VALUE!</v>
      </c>
    </row>
    <row r="25" spans="1:12" ht="87" customHeight="1" x14ac:dyDescent="0.2">
      <c r="A25" s="2">
        <v>26</v>
      </c>
      <c r="B25" s="10">
        <v>45578</v>
      </c>
      <c r="C25" s="3">
        <f>TIME(18,15,0)</f>
        <v>0.76041666666666663</v>
      </c>
      <c r="D25" s="3" t="s">
        <v>14</v>
      </c>
      <c r="E25" s="2" t="s">
        <v>10</v>
      </c>
      <c r="F25" s="7" t="s">
        <v>158</v>
      </c>
      <c r="G25" s="7" t="s">
        <v>159</v>
      </c>
      <c r="H25" s="7" t="s">
        <v>160</v>
      </c>
      <c r="I25" s="7" t="s">
        <v>161</v>
      </c>
      <c r="J25" s="2" t="s">
        <v>29</v>
      </c>
      <c r="K25" s="4" t="e" vm="24">
        <v>#VALUE!</v>
      </c>
    </row>
    <row r="26" spans="1:12" ht="87" customHeight="1" x14ac:dyDescent="0.2">
      <c r="A26" s="2">
        <v>27</v>
      </c>
      <c r="B26" s="10">
        <v>45573</v>
      </c>
      <c r="C26" s="3">
        <f>TIME(18,25,0)</f>
        <v>0.76736111111111116</v>
      </c>
      <c r="D26" s="3" t="s">
        <v>14</v>
      </c>
      <c r="E26" s="2" t="s">
        <v>10</v>
      </c>
      <c r="F26" s="7" t="s">
        <v>45</v>
      </c>
      <c r="G26" s="7" t="s">
        <v>46</v>
      </c>
      <c r="H26" s="7" t="s">
        <v>47</v>
      </c>
      <c r="I26" s="7" t="s">
        <v>48</v>
      </c>
      <c r="J26" s="8" t="s">
        <v>29</v>
      </c>
      <c r="K26" s="4" t="e" vm="25">
        <v>#VALUE!</v>
      </c>
    </row>
    <row r="27" spans="1:12" ht="87" customHeight="1" x14ac:dyDescent="0.2">
      <c r="A27" s="2">
        <v>28</v>
      </c>
      <c r="B27" s="10">
        <v>45573</v>
      </c>
      <c r="C27" s="3">
        <f>TIME(17,11,0)</f>
        <v>0.71597222222222223</v>
      </c>
      <c r="D27" s="3" t="s">
        <v>14</v>
      </c>
      <c r="E27" s="2" t="s">
        <v>10</v>
      </c>
      <c r="F27" s="7" t="s">
        <v>71</v>
      </c>
      <c r="G27" s="7" t="s">
        <v>72</v>
      </c>
      <c r="H27" s="7" t="s">
        <v>73</v>
      </c>
      <c r="I27" s="7" t="s">
        <v>74</v>
      </c>
      <c r="J27" s="8" t="s">
        <v>35</v>
      </c>
      <c r="K27" s="4" t="e" vm="26">
        <v>#VALUE!</v>
      </c>
    </row>
    <row r="28" spans="1:12" ht="87" customHeight="1" x14ac:dyDescent="0.2">
      <c r="A28" s="2">
        <v>29</v>
      </c>
      <c r="B28" s="10">
        <v>45556</v>
      </c>
      <c r="C28" s="3">
        <f>TIME(18,41,0)</f>
        <v>0.77847222222222223</v>
      </c>
      <c r="D28" s="3" t="s">
        <v>14</v>
      </c>
      <c r="E28" s="2" t="s">
        <v>10</v>
      </c>
      <c r="F28" s="7" t="s">
        <v>162</v>
      </c>
      <c r="G28" s="7" t="s">
        <v>163</v>
      </c>
      <c r="H28" s="7" t="s">
        <v>164</v>
      </c>
      <c r="I28" s="7" t="s">
        <v>165</v>
      </c>
      <c r="J28" s="8" t="s">
        <v>30</v>
      </c>
      <c r="K28" s="4" t="e" vm="27">
        <v>#VALUE!</v>
      </c>
    </row>
    <row r="29" spans="1:12" ht="87" customHeight="1" x14ac:dyDescent="0.2">
      <c r="A29" s="2">
        <v>30</v>
      </c>
      <c r="B29" s="10">
        <v>45554</v>
      </c>
      <c r="C29" s="3">
        <f>TIME(19,14,0)</f>
        <v>0.80138888888888893</v>
      </c>
      <c r="D29" s="3" t="s">
        <v>14</v>
      </c>
      <c r="E29" s="2" t="s">
        <v>10</v>
      </c>
      <c r="F29" s="7" t="s">
        <v>49</v>
      </c>
      <c r="G29" s="7" t="s">
        <v>50</v>
      </c>
      <c r="H29" s="7" t="s">
        <v>51</v>
      </c>
      <c r="I29" s="7" t="s">
        <v>51</v>
      </c>
      <c r="J29" s="8" t="s">
        <v>33</v>
      </c>
      <c r="K29" s="4" t="e" vm="28">
        <v>#VALUE!</v>
      </c>
    </row>
    <row r="30" spans="1:12" ht="87" customHeight="1" x14ac:dyDescent="0.2">
      <c r="A30" s="2">
        <v>31</v>
      </c>
      <c r="B30" s="10">
        <v>45551</v>
      </c>
      <c r="C30" s="3">
        <f>TIME(21,48,0)</f>
        <v>0.90833333333333333</v>
      </c>
      <c r="D30" s="3" t="s">
        <v>14</v>
      </c>
      <c r="E30" s="2" t="s">
        <v>10</v>
      </c>
      <c r="F30" s="7" t="s">
        <v>166</v>
      </c>
      <c r="G30" s="7" t="s">
        <v>167</v>
      </c>
      <c r="H30" s="7" t="s">
        <v>166</v>
      </c>
      <c r="I30" s="7" t="s">
        <v>166</v>
      </c>
      <c r="J30" s="8" t="s">
        <v>30</v>
      </c>
      <c r="K30" s="4" t="e" vm="29">
        <v>#VALUE!</v>
      </c>
    </row>
    <row r="31" spans="1:12" ht="87" customHeight="1" x14ac:dyDescent="0.2">
      <c r="A31" s="2">
        <v>32</v>
      </c>
      <c r="B31" s="10">
        <v>45550</v>
      </c>
      <c r="C31" s="3">
        <f>TIME(18,46,0)</f>
        <v>0.78194444444444444</v>
      </c>
      <c r="D31" s="3" t="s">
        <v>14</v>
      </c>
      <c r="E31" s="2" t="s">
        <v>10</v>
      </c>
      <c r="F31" s="7" t="s">
        <v>168</v>
      </c>
      <c r="G31" s="7" t="s">
        <v>169</v>
      </c>
      <c r="H31" s="7" t="s">
        <v>170</v>
      </c>
      <c r="I31" s="7" t="s">
        <v>171</v>
      </c>
      <c r="J31" s="8" t="s">
        <v>29</v>
      </c>
      <c r="K31" s="4" t="e" vm="30">
        <v>#VALUE!</v>
      </c>
    </row>
    <row r="32" spans="1:12" ht="87" customHeight="1" x14ac:dyDescent="0.2">
      <c r="A32" s="2">
        <v>33</v>
      </c>
      <c r="B32" s="10">
        <v>45544</v>
      </c>
      <c r="C32" s="3">
        <f>TIME(19,1,0)</f>
        <v>0.79236111111111107</v>
      </c>
      <c r="D32" s="3" t="s">
        <v>14</v>
      </c>
      <c r="E32" s="2" t="s">
        <v>10</v>
      </c>
      <c r="F32" s="7" t="s">
        <v>172</v>
      </c>
      <c r="G32" s="7" t="s">
        <v>173</v>
      </c>
      <c r="H32" s="7" t="s">
        <v>174</v>
      </c>
      <c r="I32" s="7" t="s">
        <v>175</v>
      </c>
      <c r="J32" s="8" t="s">
        <v>38</v>
      </c>
      <c r="K32" s="4" t="e" vm="31">
        <v>#VALUE!</v>
      </c>
    </row>
    <row r="33" spans="1:11" ht="87" customHeight="1" x14ac:dyDescent="0.2">
      <c r="A33" s="2">
        <v>34</v>
      </c>
      <c r="B33" s="10">
        <v>45542</v>
      </c>
      <c r="C33" s="3">
        <f>TIME(19,14,0)</f>
        <v>0.80138888888888893</v>
      </c>
      <c r="D33" s="3" t="s">
        <v>14</v>
      </c>
      <c r="E33" s="2" t="s">
        <v>10</v>
      </c>
      <c r="F33" s="7" t="s">
        <v>176</v>
      </c>
      <c r="G33" s="7" t="s">
        <v>177</v>
      </c>
      <c r="H33" s="7" t="s">
        <v>178</v>
      </c>
      <c r="I33" s="7" t="s">
        <v>179</v>
      </c>
      <c r="J33" s="8" t="s">
        <v>39</v>
      </c>
      <c r="K33" s="4" t="e" vm="32">
        <v>#VALUE!</v>
      </c>
    </row>
    <row r="34" spans="1:11" ht="87" customHeight="1" x14ac:dyDescent="0.2">
      <c r="A34" s="2">
        <v>35</v>
      </c>
      <c r="B34" s="10">
        <v>45540</v>
      </c>
      <c r="C34" s="3">
        <f>TIME(19,43,0)</f>
        <v>0.82152777777777775</v>
      </c>
      <c r="D34" s="3" t="s">
        <v>14</v>
      </c>
      <c r="E34" s="2" t="s">
        <v>10</v>
      </c>
      <c r="F34" s="7" t="s">
        <v>180</v>
      </c>
      <c r="G34" s="7" t="s">
        <v>181</v>
      </c>
      <c r="H34" s="7" t="s">
        <v>182</v>
      </c>
      <c r="I34" s="7" t="s">
        <v>183</v>
      </c>
      <c r="J34" s="8" t="s">
        <v>30</v>
      </c>
      <c r="K34" s="4" t="e" vm="33">
        <v>#VALUE!</v>
      </c>
    </row>
    <row r="35" spans="1:11" ht="87" customHeight="1" x14ac:dyDescent="0.2">
      <c r="A35" s="2">
        <v>36</v>
      </c>
      <c r="B35" s="10">
        <v>45537</v>
      </c>
      <c r="C35" s="3">
        <f>TIME(19,15,0)</f>
        <v>0.80208333333333337</v>
      </c>
      <c r="D35" s="3" t="s">
        <v>14</v>
      </c>
      <c r="E35" s="2" t="s">
        <v>10</v>
      </c>
      <c r="F35" s="7" t="s">
        <v>184</v>
      </c>
      <c r="G35" s="7" t="s">
        <v>185</v>
      </c>
      <c r="H35" s="7" t="s">
        <v>186</v>
      </c>
      <c r="I35" s="7" t="s">
        <v>187</v>
      </c>
      <c r="J35" s="8" t="s">
        <v>35</v>
      </c>
      <c r="K35" s="4" t="e" vm="34">
        <v>#VALUE!</v>
      </c>
    </row>
    <row r="36" spans="1:11" ht="87" customHeight="1" x14ac:dyDescent="0.2">
      <c r="A36" s="2">
        <v>37</v>
      </c>
      <c r="B36" s="10">
        <v>45536</v>
      </c>
      <c r="C36" s="3">
        <f>TIME(19,35,0)</f>
        <v>0.81597222222222221</v>
      </c>
      <c r="D36" s="3" t="s">
        <v>14</v>
      </c>
      <c r="E36" s="2" t="s">
        <v>10</v>
      </c>
      <c r="F36" s="7" t="s">
        <v>188</v>
      </c>
      <c r="G36" s="7" t="s">
        <v>189</v>
      </c>
      <c r="H36" s="7" t="s">
        <v>190</v>
      </c>
      <c r="I36" s="7" t="s">
        <v>191</v>
      </c>
      <c r="J36" s="8" t="s">
        <v>31</v>
      </c>
      <c r="K36" s="4" t="e" vm="35">
        <v>#VALUE!</v>
      </c>
    </row>
    <row r="37" spans="1:11" ht="87" customHeight="1" x14ac:dyDescent="0.2">
      <c r="A37" s="2">
        <v>38</v>
      </c>
      <c r="B37" s="10">
        <v>45529</v>
      </c>
      <c r="C37" s="3">
        <f>TIME(19,43,0)</f>
        <v>0.82152777777777775</v>
      </c>
      <c r="D37" s="3" t="s">
        <v>14</v>
      </c>
      <c r="E37" s="2" t="s">
        <v>15</v>
      </c>
      <c r="F37" s="7" t="s">
        <v>192</v>
      </c>
      <c r="G37" s="7" t="s">
        <v>193</v>
      </c>
      <c r="H37" s="7" t="s">
        <v>194</v>
      </c>
      <c r="I37" s="7" t="s">
        <v>195</v>
      </c>
      <c r="J37" s="8" t="s">
        <v>29</v>
      </c>
      <c r="K37" s="4" t="e" vm="36">
        <v>#VALUE!</v>
      </c>
    </row>
    <row r="38" spans="1:11" ht="87" customHeight="1" x14ac:dyDescent="0.2">
      <c r="A38" s="2">
        <v>39</v>
      </c>
      <c r="B38" s="10">
        <v>45526</v>
      </c>
      <c r="C38" s="3">
        <f>TIME(23,13,0)</f>
        <v>0.96736111111111112</v>
      </c>
      <c r="D38" s="3" t="s">
        <v>14</v>
      </c>
      <c r="E38" s="2" t="s">
        <v>10</v>
      </c>
      <c r="F38" s="7" t="s">
        <v>166</v>
      </c>
      <c r="G38" s="7" t="s">
        <v>196</v>
      </c>
      <c r="H38" s="7" t="s">
        <v>166</v>
      </c>
      <c r="I38" s="7" t="s">
        <v>166</v>
      </c>
      <c r="J38" s="8" t="s">
        <v>39</v>
      </c>
      <c r="K38" s="4" t="e" vm="37">
        <v>#VALUE!</v>
      </c>
    </row>
    <row r="39" spans="1:11" ht="87" customHeight="1" x14ac:dyDescent="0.2">
      <c r="A39" s="2">
        <v>40</v>
      </c>
      <c r="B39" s="10">
        <v>45525</v>
      </c>
      <c r="C39" s="3">
        <f>TIME(19,35,0)</f>
        <v>0.81597222222222221</v>
      </c>
      <c r="D39" s="3" t="s">
        <v>14</v>
      </c>
      <c r="E39" s="2" t="s">
        <v>10</v>
      </c>
      <c r="F39" s="7" t="s">
        <v>197</v>
      </c>
      <c r="G39" s="7" t="s">
        <v>198</v>
      </c>
      <c r="H39" s="7" t="s">
        <v>199</v>
      </c>
      <c r="I39" s="7" t="s">
        <v>200</v>
      </c>
      <c r="J39" s="8" t="s">
        <v>39</v>
      </c>
      <c r="K39" s="4" t="e" vm="38">
        <v>#VALUE!</v>
      </c>
    </row>
    <row r="40" spans="1:11" ht="87" customHeight="1" x14ac:dyDescent="0.2">
      <c r="A40" s="2">
        <v>41</v>
      </c>
      <c r="B40" s="10">
        <v>45524</v>
      </c>
      <c r="C40" s="3">
        <f>TIME(19,0,0)</f>
        <v>0.79166666666666663</v>
      </c>
      <c r="D40" s="3" t="s">
        <v>14</v>
      </c>
      <c r="E40" s="2" t="s">
        <v>10</v>
      </c>
      <c r="F40" s="7" t="s">
        <v>201</v>
      </c>
      <c r="G40" s="7" t="s">
        <v>202</v>
      </c>
      <c r="H40" s="7" t="s">
        <v>203</v>
      </c>
      <c r="I40" s="7" t="s">
        <v>204</v>
      </c>
      <c r="J40" s="8" t="s">
        <v>39</v>
      </c>
      <c r="K40" s="4" t="e" vm="39">
        <v>#VALUE!</v>
      </c>
    </row>
    <row r="41" spans="1:11" ht="87" customHeight="1" x14ac:dyDescent="0.2">
      <c r="A41" s="2">
        <v>42</v>
      </c>
      <c r="B41" s="10">
        <v>45517</v>
      </c>
      <c r="C41" s="3">
        <f>TIME(16,15,0)</f>
        <v>0.67708333333333337</v>
      </c>
      <c r="D41" s="3" t="s">
        <v>14</v>
      </c>
      <c r="E41" s="2" t="s">
        <v>16</v>
      </c>
      <c r="F41" s="7" t="s">
        <v>205</v>
      </c>
      <c r="G41" s="7" t="s">
        <v>206</v>
      </c>
      <c r="H41" s="7" t="s">
        <v>207</v>
      </c>
      <c r="I41" s="7" t="s">
        <v>208</v>
      </c>
      <c r="J41" s="8" t="s">
        <v>31</v>
      </c>
      <c r="K41" s="4" t="e" vm="40">
        <v>#VALUE!</v>
      </c>
    </row>
    <row r="42" spans="1:11" ht="87" customHeight="1" x14ac:dyDescent="0.2">
      <c r="A42" s="2">
        <v>43</v>
      </c>
      <c r="B42" s="10">
        <v>45515</v>
      </c>
      <c r="C42" s="3">
        <f>TIME(20,1,0)</f>
        <v>0.83402777777777781</v>
      </c>
      <c r="D42" s="3" t="s">
        <v>14</v>
      </c>
      <c r="E42" s="2" t="s">
        <v>16</v>
      </c>
      <c r="F42" s="7" t="s">
        <v>67</v>
      </c>
      <c r="G42" s="7" t="s">
        <v>68</v>
      </c>
      <c r="H42" s="7" t="s">
        <v>69</v>
      </c>
      <c r="I42" s="7" t="s">
        <v>70</v>
      </c>
      <c r="J42" s="8" t="s">
        <v>30</v>
      </c>
      <c r="K42" s="4" t="e" vm="41">
        <v>#VALUE!</v>
      </c>
    </row>
    <row r="43" spans="1:11" ht="87" customHeight="1" x14ac:dyDescent="0.2">
      <c r="A43" s="2">
        <v>45</v>
      </c>
      <c r="B43" s="10">
        <v>45513</v>
      </c>
      <c r="C43" s="3">
        <f>TIME(18,56,0)</f>
        <v>0.78888888888888886</v>
      </c>
      <c r="D43" s="3" t="s">
        <v>17</v>
      </c>
      <c r="E43" s="2" t="s">
        <v>18</v>
      </c>
      <c r="F43" s="7" t="s">
        <v>209</v>
      </c>
      <c r="G43" s="7" t="s">
        <v>210</v>
      </c>
      <c r="H43" s="7" t="s">
        <v>211</v>
      </c>
      <c r="I43" s="7" t="s">
        <v>212</v>
      </c>
      <c r="J43" s="8" t="s">
        <v>30</v>
      </c>
      <c r="K43" s="4" t="e" vm="42">
        <v>#VALUE!</v>
      </c>
    </row>
    <row r="44" spans="1:11" ht="87" customHeight="1" x14ac:dyDescent="0.2">
      <c r="A44" s="2">
        <v>46</v>
      </c>
      <c r="B44" s="10">
        <v>45509</v>
      </c>
      <c r="C44" s="3">
        <f>TIME(18,53,0)</f>
        <v>0.78680555555555554</v>
      </c>
      <c r="D44" s="3" t="s">
        <v>17</v>
      </c>
      <c r="E44" s="2" t="s">
        <v>18</v>
      </c>
      <c r="F44" s="7" t="s">
        <v>213</v>
      </c>
      <c r="G44" s="7" t="s">
        <v>214</v>
      </c>
      <c r="H44" s="7" t="s">
        <v>215</v>
      </c>
      <c r="I44" s="7" t="s">
        <v>216</v>
      </c>
      <c r="J44" s="8" t="s">
        <v>34</v>
      </c>
      <c r="K44" s="4" t="e" vm="43">
        <v>#VALUE!</v>
      </c>
    </row>
    <row r="45" spans="1:11" ht="87" customHeight="1" x14ac:dyDescent="0.2">
      <c r="A45" s="2">
        <v>47</v>
      </c>
      <c r="B45" s="10">
        <v>45505</v>
      </c>
      <c r="C45" s="3">
        <f>TIME(18,22,0)</f>
        <v>0.76527777777777772</v>
      </c>
      <c r="D45" s="3" t="s">
        <v>17</v>
      </c>
      <c r="E45" s="2" t="s">
        <v>18</v>
      </c>
      <c r="F45" s="7" t="s">
        <v>217</v>
      </c>
      <c r="G45" s="7" t="s">
        <v>218</v>
      </c>
      <c r="H45" s="7" t="s">
        <v>219</v>
      </c>
      <c r="I45" s="7" t="s">
        <v>220</v>
      </c>
      <c r="J45" s="8" t="s">
        <v>38</v>
      </c>
      <c r="K45" s="4" t="e" vm="44">
        <v>#VALUE!</v>
      </c>
    </row>
    <row r="46" spans="1:11" ht="87" customHeight="1" x14ac:dyDescent="0.2">
      <c r="A46" s="2">
        <v>48</v>
      </c>
      <c r="B46" s="10">
        <v>45502</v>
      </c>
      <c r="C46" s="3">
        <f>TIME(18,43,0)</f>
        <v>0.77986111111111112</v>
      </c>
      <c r="D46" s="3" t="s">
        <v>17</v>
      </c>
      <c r="E46" s="2" t="s">
        <v>18</v>
      </c>
      <c r="F46" s="7" t="s">
        <v>221</v>
      </c>
      <c r="G46" s="7" t="s">
        <v>222</v>
      </c>
      <c r="H46" s="7" t="s">
        <v>223</v>
      </c>
      <c r="I46" s="7" t="s">
        <v>224</v>
      </c>
      <c r="J46" s="8" t="s">
        <v>30</v>
      </c>
      <c r="K46" s="4" t="e" vm="45">
        <v>#VALUE!</v>
      </c>
    </row>
    <row r="47" spans="1:11" ht="87" customHeight="1" x14ac:dyDescent="0.2">
      <c r="A47" s="2">
        <v>49</v>
      </c>
      <c r="B47" s="10">
        <v>45501</v>
      </c>
      <c r="C47" s="3">
        <f>TIME(17,34,0)</f>
        <v>0.7319444444444444</v>
      </c>
      <c r="D47" s="3" t="s">
        <v>17</v>
      </c>
      <c r="E47" s="2" t="s">
        <v>19</v>
      </c>
      <c r="F47" s="7" t="s">
        <v>225</v>
      </c>
      <c r="G47" s="7" t="s">
        <v>226</v>
      </c>
      <c r="H47" s="7" t="s">
        <v>227</v>
      </c>
      <c r="I47" s="7" t="s">
        <v>228</v>
      </c>
      <c r="J47" s="8" t="s">
        <v>30</v>
      </c>
      <c r="K47" s="4" t="e" vm="46">
        <v>#VALUE!</v>
      </c>
    </row>
    <row r="48" spans="1:11" ht="87" customHeight="1" x14ac:dyDescent="0.2">
      <c r="A48" s="2">
        <v>50</v>
      </c>
      <c r="B48" s="10">
        <v>45501</v>
      </c>
      <c r="C48" s="3">
        <f>TIME(14,39,0)</f>
        <v>0.61041666666666672</v>
      </c>
      <c r="D48" s="3" t="s">
        <v>20</v>
      </c>
      <c r="E48" s="2" t="s">
        <v>21</v>
      </c>
      <c r="F48" s="7" t="s">
        <v>229</v>
      </c>
      <c r="G48" s="7" t="s">
        <v>230</v>
      </c>
      <c r="H48" s="7" t="s">
        <v>231</v>
      </c>
      <c r="I48" s="7" t="s">
        <v>232</v>
      </c>
      <c r="J48" s="8" t="s">
        <v>29</v>
      </c>
      <c r="K48" s="4" t="e" vm="47">
        <v>#VALUE!</v>
      </c>
    </row>
    <row r="49" spans="1:11" ht="87" customHeight="1" x14ac:dyDescent="0.2">
      <c r="A49" s="2">
        <v>51</v>
      </c>
      <c r="B49" s="10">
        <v>45498</v>
      </c>
      <c r="C49" s="3">
        <f>TIME(19,26,0)</f>
        <v>0.80972222222222223</v>
      </c>
      <c r="D49" s="3" t="s">
        <v>20</v>
      </c>
      <c r="E49" s="2" t="s">
        <v>22</v>
      </c>
      <c r="F49" s="7" t="s">
        <v>233</v>
      </c>
      <c r="G49" s="7" t="s">
        <v>234</v>
      </c>
      <c r="H49" s="7" t="s">
        <v>235</v>
      </c>
      <c r="I49" s="7" t="s">
        <v>236</v>
      </c>
      <c r="J49" s="8" t="s">
        <v>31</v>
      </c>
      <c r="K49" s="4" t="e" vm="48">
        <v>#VALUE!</v>
      </c>
    </row>
    <row r="50" spans="1:11" ht="87" customHeight="1" x14ac:dyDescent="0.2">
      <c r="A50" s="2">
        <v>52</v>
      </c>
      <c r="B50" s="10">
        <v>45490</v>
      </c>
      <c r="C50" s="3">
        <f>TIME(19,4,0)</f>
        <v>0.7944444444444444</v>
      </c>
      <c r="D50" s="3" t="s">
        <v>17</v>
      </c>
      <c r="E50" s="2" t="s">
        <v>18</v>
      </c>
      <c r="F50" s="7" t="s">
        <v>237</v>
      </c>
      <c r="G50" s="7" t="s">
        <v>238</v>
      </c>
      <c r="H50" s="7" t="s">
        <v>239</v>
      </c>
      <c r="I50" s="7" t="s">
        <v>240</v>
      </c>
      <c r="J50" s="8" t="s">
        <v>30</v>
      </c>
      <c r="K50" s="4" t="e" vm="49">
        <v>#VALUE!</v>
      </c>
    </row>
    <row r="51" spans="1:11" ht="87" customHeight="1" x14ac:dyDescent="0.2">
      <c r="A51" s="2">
        <v>53</v>
      </c>
      <c r="B51" s="10">
        <v>45490</v>
      </c>
      <c r="C51" s="3">
        <f>TIME(18,25,0)</f>
        <v>0.76736111111111116</v>
      </c>
      <c r="D51" s="3" t="s">
        <v>17</v>
      </c>
      <c r="E51" s="2" t="s">
        <v>18</v>
      </c>
      <c r="F51" s="7" t="s">
        <v>241</v>
      </c>
      <c r="G51" s="7" t="s">
        <v>242</v>
      </c>
      <c r="H51" s="7" t="s">
        <v>243</v>
      </c>
      <c r="I51" s="7" t="s">
        <v>244</v>
      </c>
      <c r="J51" s="8" t="s">
        <v>38</v>
      </c>
      <c r="K51" s="4" t="e" vm="50">
        <v>#VALUE!</v>
      </c>
    </row>
    <row r="52" spans="1:11" ht="87" customHeight="1" x14ac:dyDescent="0.2">
      <c r="A52" s="2">
        <v>54</v>
      </c>
      <c r="B52" s="10">
        <v>45487</v>
      </c>
      <c r="C52" s="3">
        <f>TIME(18,16,0)</f>
        <v>0.76111111111111107</v>
      </c>
      <c r="D52" s="3" t="s">
        <v>17</v>
      </c>
      <c r="E52" s="2" t="s">
        <v>18</v>
      </c>
      <c r="F52" s="7" t="s">
        <v>245</v>
      </c>
      <c r="G52" s="7" t="s">
        <v>246</v>
      </c>
      <c r="H52" s="7" t="s">
        <v>247</v>
      </c>
      <c r="I52" s="7" t="s">
        <v>248</v>
      </c>
      <c r="J52" s="8" t="s">
        <v>39</v>
      </c>
      <c r="K52" s="4" t="e" vm="51">
        <v>#VALUE!</v>
      </c>
    </row>
    <row r="53" spans="1:11" ht="87" customHeight="1" x14ac:dyDescent="0.2">
      <c r="A53" s="2">
        <v>56</v>
      </c>
      <c r="B53" s="10">
        <v>45479</v>
      </c>
      <c r="C53" s="3">
        <f>TIME(18,0,0)</f>
        <v>0.75</v>
      </c>
      <c r="D53" s="3" t="s">
        <v>17</v>
      </c>
      <c r="E53" s="2" t="s">
        <v>24</v>
      </c>
      <c r="F53" s="7" t="s">
        <v>249</v>
      </c>
      <c r="G53" s="7" t="s">
        <v>250</v>
      </c>
      <c r="H53" s="7" t="s">
        <v>251</v>
      </c>
      <c r="I53" s="7" t="s">
        <v>252</v>
      </c>
      <c r="J53" s="8" t="s">
        <v>29</v>
      </c>
      <c r="K53" s="4" t="e" vm="52">
        <v>#VALUE!</v>
      </c>
    </row>
    <row r="54" spans="1:11" ht="87" customHeight="1" x14ac:dyDescent="0.2">
      <c r="A54" s="2">
        <v>57</v>
      </c>
      <c r="B54" s="10">
        <v>45476</v>
      </c>
      <c r="C54" s="3">
        <f>TIME(18,44,0)</f>
        <v>0.78055555555555556</v>
      </c>
      <c r="D54" s="3" t="s">
        <v>17</v>
      </c>
      <c r="E54" s="2" t="s">
        <v>18</v>
      </c>
      <c r="F54" s="7" t="s">
        <v>253</v>
      </c>
      <c r="G54" s="7" t="s">
        <v>254</v>
      </c>
      <c r="H54" s="7" t="s">
        <v>255</v>
      </c>
      <c r="I54" s="7" t="s">
        <v>256</v>
      </c>
      <c r="J54" s="8" t="s">
        <v>30</v>
      </c>
      <c r="K54" s="4" t="e" vm="53">
        <v>#VALUE!</v>
      </c>
    </row>
    <row r="55" spans="1:11" ht="87" customHeight="1" x14ac:dyDescent="0.2">
      <c r="A55" s="2">
        <v>58</v>
      </c>
      <c r="B55" s="10">
        <v>45476</v>
      </c>
      <c r="C55" s="3">
        <f>TIME(18,39,0)</f>
        <v>0.77708333333333335</v>
      </c>
      <c r="D55" s="3" t="s">
        <v>17</v>
      </c>
      <c r="E55" s="2" t="s">
        <v>18</v>
      </c>
      <c r="F55" s="7" t="s">
        <v>257</v>
      </c>
      <c r="G55" s="7" t="s">
        <v>258</v>
      </c>
      <c r="H55" s="7" t="s">
        <v>259</v>
      </c>
      <c r="I55" s="7" t="s">
        <v>260</v>
      </c>
      <c r="J55" s="8" t="s">
        <v>35</v>
      </c>
      <c r="K55" s="4" t="e" vm="54">
        <v>#VALUE!</v>
      </c>
    </row>
    <row r="56" spans="1:11" ht="87" customHeight="1" x14ac:dyDescent="0.2">
      <c r="A56" s="2">
        <v>59</v>
      </c>
      <c r="B56" s="10">
        <v>45471</v>
      </c>
      <c r="C56" s="3">
        <f>TIME(18,41,0)</f>
        <v>0.77847222222222223</v>
      </c>
      <c r="D56" s="3" t="s">
        <v>17</v>
      </c>
      <c r="E56" s="2" t="s">
        <v>18</v>
      </c>
      <c r="F56" s="7" t="s">
        <v>82</v>
      </c>
      <c r="G56" s="7" t="s">
        <v>83</v>
      </c>
      <c r="H56" s="7" t="s">
        <v>84</v>
      </c>
      <c r="I56" s="7" t="s">
        <v>85</v>
      </c>
      <c r="J56" s="8" t="s">
        <v>39</v>
      </c>
      <c r="K56" s="4" t="e" vm="55">
        <v>#VALUE!</v>
      </c>
    </row>
    <row r="57" spans="1:11" ht="87" customHeight="1" x14ac:dyDescent="0.2">
      <c r="A57" s="2">
        <v>60</v>
      </c>
      <c r="B57" s="10">
        <v>45457</v>
      </c>
      <c r="C57" s="3">
        <f>TIME(18,50,0)</f>
        <v>0.78472222222222221</v>
      </c>
      <c r="D57" s="3" t="s">
        <v>17</v>
      </c>
      <c r="E57" s="2" t="s">
        <v>18</v>
      </c>
      <c r="F57" s="7" t="s">
        <v>261</v>
      </c>
      <c r="G57" s="7" t="s">
        <v>262</v>
      </c>
      <c r="H57" s="7" t="s">
        <v>263</v>
      </c>
      <c r="I57" s="7" t="s">
        <v>264</v>
      </c>
      <c r="J57" s="8" t="s">
        <v>39</v>
      </c>
      <c r="K57" s="4" t="e" vm="56">
        <v>#VALUE!</v>
      </c>
    </row>
    <row r="58" spans="1:11" ht="87" customHeight="1" x14ac:dyDescent="0.2">
      <c r="A58" s="2">
        <v>61</v>
      </c>
      <c r="B58" s="10">
        <v>45451</v>
      </c>
      <c r="C58" s="3">
        <f>TIME(12,19,0)</f>
        <v>0.5131944444444444</v>
      </c>
      <c r="D58" s="3" t="s">
        <v>17</v>
      </c>
      <c r="E58" s="2" t="s">
        <v>25</v>
      </c>
      <c r="F58" s="7" t="s">
        <v>265</v>
      </c>
      <c r="G58" s="7" t="s">
        <v>266</v>
      </c>
      <c r="H58" s="7" t="s">
        <v>267</v>
      </c>
      <c r="I58" s="7" t="s">
        <v>268</v>
      </c>
      <c r="J58" s="8" t="s">
        <v>29</v>
      </c>
      <c r="K58" s="4" t="e" vm="57">
        <v>#VALUE!</v>
      </c>
    </row>
    <row r="59" spans="1:11" ht="87" customHeight="1" x14ac:dyDescent="0.2">
      <c r="A59" s="2">
        <v>62</v>
      </c>
      <c r="B59" s="10">
        <v>45442</v>
      </c>
      <c r="C59" s="3">
        <f>TIME(18,50,0)</f>
        <v>0.78472222222222221</v>
      </c>
      <c r="D59" s="3" t="s">
        <v>17</v>
      </c>
      <c r="E59" s="2" t="s">
        <v>18</v>
      </c>
      <c r="F59" s="7" t="s">
        <v>269</v>
      </c>
      <c r="G59" s="7" t="s">
        <v>270</v>
      </c>
      <c r="H59" s="7" t="s">
        <v>271</v>
      </c>
      <c r="I59" s="7" t="s">
        <v>272</v>
      </c>
      <c r="J59" s="8" t="s">
        <v>33</v>
      </c>
      <c r="K59" s="4" t="e" vm="58">
        <v>#VALUE!</v>
      </c>
    </row>
    <row r="60" spans="1:11" ht="87" customHeight="1" x14ac:dyDescent="0.2">
      <c r="A60" s="2">
        <v>63</v>
      </c>
      <c r="B60" s="10">
        <v>45418</v>
      </c>
      <c r="C60" s="3">
        <f>TIME(18,29,0)</f>
        <v>0.77013888888888893</v>
      </c>
      <c r="D60" s="3" t="s">
        <v>17</v>
      </c>
      <c r="E60" s="2" t="s">
        <v>18</v>
      </c>
      <c r="F60" s="7" t="s">
        <v>273</v>
      </c>
      <c r="G60" s="7" t="s">
        <v>274</v>
      </c>
      <c r="H60" s="7" t="s">
        <v>275</v>
      </c>
      <c r="I60" s="7" t="s">
        <v>276</v>
      </c>
      <c r="J60" s="8" t="s">
        <v>36</v>
      </c>
      <c r="K60" s="4" t="e" vm="59">
        <v>#VALUE!</v>
      </c>
    </row>
    <row r="61" spans="1:11" ht="87" customHeight="1" x14ac:dyDescent="0.2">
      <c r="A61" s="2">
        <v>64</v>
      </c>
      <c r="B61" s="10">
        <v>45418</v>
      </c>
      <c r="C61" s="3">
        <f>TIME(18,29,0)</f>
        <v>0.77013888888888893</v>
      </c>
      <c r="D61" s="3" t="s">
        <v>17</v>
      </c>
      <c r="E61" s="2" t="s">
        <v>18</v>
      </c>
      <c r="F61" s="7" t="s">
        <v>277</v>
      </c>
      <c r="G61" s="7" t="s">
        <v>278</v>
      </c>
      <c r="H61" s="7" t="s">
        <v>279</v>
      </c>
      <c r="I61" s="7" t="s">
        <v>280</v>
      </c>
      <c r="J61" s="8" t="s">
        <v>34</v>
      </c>
      <c r="K61" s="4" t="e" vm="60">
        <v>#VALUE!</v>
      </c>
    </row>
    <row r="62" spans="1:11" ht="87" customHeight="1" x14ac:dyDescent="0.2">
      <c r="A62" s="2">
        <v>65</v>
      </c>
      <c r="B62" s="10">
        <v>45410</v>
      </c>
      <c r="C62" s="3">
        <f>TIME(15,3,0)</f>
        <v>0.62708333333333333</v>
      </c>
      <c r="D62" s="3" t="s">
        <v>17</v>
      </c>
      <c r="E62" s="2" t="s">
        <v>19</v>
      </c>
      <c r="F62" s="7" t="s">
        <v>281</v>
      </c>
      <c r="G62" s="7" t="s">
        <v>282</v>
      </c>
      <c r="H62" s="7" t="s">
        <v>283</v>
      </c>
      <c r="I62" s="7" t="s">
        <v>284</v>
      </c>
      <c r="J62" s="8" t="s">
        <v>34</v>
      </c>
      <c r="K62" s="4" t="e" vm="61">
        <v>#VALUE!</v>
      </c>
    </row>
    <row r="63" spans="1:11" ht="87" customHeight="1" x14ac:dyDescent="0.2">
      <c r="A63" s="2">
        <v>66</v>
      </c>
      <c r="B63" s="10">
        <v>45388</v>
      </c>
      <c r="C63" s="3">
        <f>TIME(19,54,0)</f>
        <v>0.82916666666666672</v>
      </c>
      <c r="D63" s="3" t="s">
        <v>23</v>
      </c>
      <c r="E63" s="2" t="s">
        <v>26</v>
      </c>
      <c r="F63" s="7" t="s">
        <v>285</v>
      </c>
      <c r="G63" s="7" t="s">
        <v>286</v>
      </c>
      <c r="H63" s="7" t="s">
        <v>287</v>
      </c>
      <c r="I63" s="7" t="s">
        <v>288</v>
      </c>
      <c r="J63" s="8" t="s">
        <v>29</v>
      </c>
      <c r="K63" s="4" t="e" vm="62">
        <v>#VALUE!</v>
      </c>
    </row>
    <row r="64" spans="1:11" ht="87" customHeight="1" x14ac:dyDescent="0.2">
      <c r="A64" s="2">
        <v>68</v>
      </c>
      <c r="B64" s="10">
        <v>45387</v>
      </c>
      <c r="C64" s="3">
        <f>TIME(17,48,0)</f>
        <v>0.7416666666666667</v>
      </c>
      <c r="D64" s="3" t="s">
        <v>23</v>
      </c>
      <c r="E64" s="2" t="s">
        <v>26</v>
      </c>
      <c r="F64" s="7" t="s">
        <v>289</v>
      </c>
      <c r="G64" s="7" t="s">
        <v>290</v>
      </c>
      <c r="H64" s="7" t="s">
        <v>291</v>
      </c>
      <c r="I64" s="7" t="s">
        <v>292</v>
      </c>
      <c r="J64" s="8" t="s">
        <v>31</v>
      </c>
      <c r="K64" s="4" t="e" vm="63">
        <v>#VALUE!</v>
      </c>
    </row>
    <row r="65" spans="1:11" ht="87" customHeight="1" x14ac:dyDescent="0.2">
      <c r="A65" s="2">
        <v>69</v>
      </c>
      <c r="B65" s="10">
        <v>45382</v>
      </c>
      <c r="C65" s="3">
        <f>TIME(6,28,0)</f>
        <v>0.26944444444444443</v>
      </c>
      <c r="D65" s="3" t="s">
        <v>17</v>
      </c>
      <c r="E65" s="2" t="s">
        <v>27</v>
      </c>
      <c r="F65" s="7" t="s">
        <v>293</v>
      </c>
      <c r="G65" s="7" t="s">
        <v>294</v>
      </c>
      <c r="H65" s="7" t="s">
        <v>295</v>
      </c>
      <c r="I65" s="7" t="s">
        <v>296</v>
      </c>
      <c r="J65" s="8" t="s">
        <v>35</v>
      </c>
      <c r="K65" s="4" t="e" vm="64">
        <v>#VALUE!</v>
      </c>
    </row>
    <row r="66" spans="1:11" ht="87" customHeight="1" x14ac:dyDescent="0.2">
      <c r="A66" s="2">
        <v>70</v>
      </c>
      <c r="B66" s="10">
        <v>45382</v>
      </c>
      <c r="C66" s="3">
        <f>TIME(5,58,0)</f>
        <v>0.24861111111111112</v>
      </c>
      <c r="D66" s="3" t="s">
        <v>17</v>
      </c>
      <c r="E66" s="2" t="s">
        <v>27</v>
      </c>
      <c r="F66" s="7" t="s">
        <v>297</v>
      </c>
      <c r="G66" s="7" t="s">
        <v>298</v>
      </c>
      <c r="H66" s="7" t="s">
        <v>299</v>
      </c>
      <c r="I66" s="7" t="s">
        <v>300</v>
      </c>
      <c r="J66" s="8" t="s">
        <v>35</v>
      </c>
      <c r="K66" s="4" t="e" vm="65">
        <v>#VALUE!</v>
      </c>
    </row>
    <row r="67" spans="1:11" ht="87" customHeight="1" x14ac:dyDescent="0.2">
      <c r="A67" s="2">
        <v>72</v>
      </c>
      <c r="B67" s="10">
        <v>45363</v>
      </c>
      <c r="C67" s="3">
        <f>TIME(18,28,0)</f>
        <v>0.76944444444444449</v>
      </c>
      <c r="D67" s="3" t="s">
        <v>17</v>
      </c>
      <c r="E67" s="2" t="s">
        <v>18</v>
      </c>
      <c r="F67" s="7" t="s">
        <v>301</v>
      </c>
      <c r="G67" s="7" t="s">
        <v>302</v>
      </c>
      <c r="H67" s="7" t="s">
        <v>303</v>
      </c>
      <c r="I67" s="7" t="s">
        <v>86</v>
      </c>
      <c r="J67" s="8" t="s">
        <v>36</v>
      </c>
      <c r="K67" s="4" t="e" vm="66">
        <v>#VALUE!</v>
      </c>
    </row>
    <row r="68" spans="1:11" ht="87" customHeight="1" x14ac:dyDescent="0.2">
      <c r="A68" s="2">
        <v>73</v>
      </c>
      <c r="B68" s="10">
        <v>45363</v>
      </c>
      <c r="C68" s="3">
        <f>TIME(17,53,0)</f>
        <v>0.74513888888888891</v>
      </c>
      <c r="D68" s="3" t="s">
        <v>17</v>
      </c>
      <c r="E68" s="2" t="s">
        <v>18</v>
      </c>
      <c r="F68" s="7" t="s">
        <v>304</v>
      </c>
      <c r="G68" s="7" t="s">
        <v>305</v>
      </c>
      <c r="H68" s="7" t="s">
        <v>306</v>
      </c>
      <c r="I68" s="7" t="s">
        <v>307</v>
      </c>
      <c r="J68" s="8" t="s">
        <v>38</v>
      </c>
      <c r="K68" s="4" t="e" vm="67">
        <v>#VALUE!</v>
      </c>
    </row>
    <row r="69" spans="1:11" ht="87" customHeight="1" x14ac:dyDescent="0.2">
      <c r="A69" s="2">
        <v>74</v>
      </c>
      <c r="B69" s="10">
        <v>45354</v>
      </c>
      <c r="C69" s="3">
        <f>TIME(16,0,0)</f>
        <v>0.66666666666666663</v>
      </c>
      <c r="D69" s="3" t="s">
        <v>17</v>
      </c>
      <c r="E69" s="2" t="s">
        <v>24</v>
      </c>
      <c r="F69" s="7" t="s">
        <v>308</v>
      </c>
      <c r="G69" s="7" t="s">
        <v>309</v>
      </c>
      <c r="H69" s="7" t="s">
        <v>310</v>
      </c>
      <c r="I69" s="7" t="s">
        <v>311</v>
      </c>
      <c r="J69" s="8" t="s">
        <v>30</v>
      </c>
      <c r="K69" s="4" t="e" vm="68">
        <v>#VALUE!</v>
      </c>
    </row>
    <row r="70" spans="1:11" ht="87" customHeight="1" x14ac:dyDescent="0.2">
      <c r="A70" s="2">
        <v>75</v>
      </c>
      <c r="B70" s="10">
        <v>45340</v>
      </c>
      <c r="C70" s="3">
        <f>TIME(15,38,0)</f>
        <v>0.65138888888888891</v>
      </c>
      <c r="D70" s="3" t="s">
        <v>17</v>
      </c>
      <c r="E70" s="2" t="s">
        <v>18</v>
      </c>
      <c r="F70" s="7" t="s">
        <v>312</v>
      </c>
      <c r="G70" s="7" t="s">
        <v>313</v>
      </c>
      <c r="H70" s="7" t="s">
        <v>314</v>
      </c>
      <c r="I70" s="7" t="s">
        <v>315</v>
      </c>
      <c r="J70" s="8" t="s">
        <v>35</v>
      </c>
      <c r="K70" s="4" t="e" vm="69">
        <v>#VALUE!</v>
      </c>
    </row>
    <row r="71" spans="1:11" ht="87" customHeight="1" x14ac:dyDescent="0.2">
      <c r="A71" s="2">
        <v>76</v>
      </c>
      <c r="B71" s="10">
        <v>45321</v>
      </c>
      <c r="C71" s="3">
        <f>TIME(16,3,0)</f>
        <v>0.66874999999999996</v>
      </c>
      <c r="D71" s="3" t="s">
        <v>17</v>
      </c>
      <c r="E71" s="2" t="s">
        <v>28</v>
      </c>
      <c r="F71" s="7" t="s">
        <v>75</v>
      </c>
      <c r="G71" s="7" t="s">
        <v>76</v>
      </c>
      <c r="H71" s="7" t="s">
        <v>77</v>
      </c>
      <c r="I71" s="7" t="s">
        <v>78</v>
      </c>
      <c r="J71" s="8" t="s">
        <v>30</v>
      </c>
      <c r="K71" s="4" t="e" vm="70">
        <v>#VALUE!</v>
      </c>
    </row>
    <row r="72" spans="1:11" ht="87" customHeight="1" x14ac:dyDescent="0.2">
      <c r="A72" s="2">
        <v>77</v>
      </c>
      <c r="B72" s="10">
        <v>45310</v>
      </c>
      <c r="C72" s="3">
        <f>TIME(17,56,0)</f>
        <v>0.74722222222222223</v>
      </c>
      <c r="D72" s="3" t="s">
        <v>17</v>
      </c>
      <c r="E72" s="2" t="s">
        <v>18</v>
      </c>
      <c r="F72" s="7" t="s">
        <v>316</v>
      </c>
      <c r="G72" s="7" t="s">
        <v>319</v>
      </c>
      <c r="H72" s="7" t="s">
        <v>317</v>
      </c>
      <c r="I72" s="7" t="s">
        <v>318</v>
      </c>
      <c r="J72" s="8" t="s">
        <v>29</v>
      </c>
      <c r="K72" s="4" t="e" vm="71">
        <v>#VALUE!</v>
      </c>
    </row>
    <row r="73" spans="1:11" ht="87" customHeight="1" x14ac:dyDescent="0.2">
      <c r="A73" s="2">
        <v>78</v>
      </c>
      <c r="B73" s="10">
        <v>45305</v>
      </c>
      <c r="C73" s="3">
        <f>TIME(17,12,0)</f>
        <v>0.71666666666666667</v>
      </c>
      <c r="D73" s="3" t="s">
        <v>17</v>
      </c>
      <c r="E73" s="2" t="s">
        <v>18</v>
      </c>
      <c r="F73" s="7" t="s">
        <v>320</v>
      </c>
      <c r="G73" s="7" t="s">
        <v>321</v>
      </c>
      <c r="H73" s="7" t="s">
        <v>322</v>
      </c>
      <c r="I73" s="7" t="s">
        <v>323</v>
      </c>
      <c r="J73" s="8" t="s">
        <v>29</v>
      </c>
      <c r="K73" s="4" t="e" vm="72">
        <v>#VALUE!</v>
      </c>
    </row>
    <row r="74" spans="1:11" ht="87" customHeight="1" x14ac:dyDescent="0.2">
      <c r="A74" s="2">
        <v>79</v>
      </c>
      <c r="B74" s="10">
        <v>45305</v>
      </c>
      <c r="C74" s="3">
        <f>TIME(17,10,0)</f>
        <v>0.71527777777777779</v>
      </c>
      <c r="D74" s="3" t="s">
        <v>17</v>
      </c>
      <c r="E74" s="2" t="s">
        <v>18</v>
      </c>
      <c r="F74" s="7" t="s">
        <v>324</v>
      </c>
      <c r="G74" s="7" t="s">
        <v>325</v>
      </c>
      <c r="H74" s="7" t="s">
        <v>326</v>
      </c>
      <c r="I74" s="7" t="s">
        <v>327</v>
      </c>
      <c r="J74" s="8" t="s">
        <v>30</v>
      </c>
      <c r="K74" s="4" t="e" vm="73">
        <v>#VALUE!</v>
      </c>
    </row>
    <row r="75" spans="1:11" ht="87" customHeight="1" x14ac:dyDescent="0.2">
      <c r="A75" s="2">
        <v>80</v>
      </c>
      <c r="B75" s="10">
        <v>45305</v>
      </c>
      <c r="C75" s="3">
        <f>TIME(17,9,0)</f>
        <v>0.71458333333333335</v>
      </c>
      <c r="D75" s="3" t="s">
        <v>17</v>
      </c>
      <c r="E75" s="2" t="s">
        <v>18</v>
      </c>
      <c r="F75" s="7" t="s">
        <v>328</v>
      </c>
      <c r="G75" s="7" t="s">
        <v>329</v>
      </c>
      <c r="H75" s="7" t="s">
        <v>330</v>
      </c>
      <c r="I75" s="7" t="s">
        <v>331</v>
      </c>
      <c r="J75" s="8" t="s">
        <v>39</v>
      </c>
      <c r="K75" s="4" t="e" vm="74">
        <v>#VALUE!</v>
      </c>
    </row>
    <row r="76" spans="1:11" ht="87" customHeight="1" x14ac:dyDescent="0.2">
      <c r="A76" s="2">
        <v>81</v>
      </c>
      <c r="B76" s="10">
        <v>45305</v>
      </c>
      <c r="C76" s="3">
        <f>TIME(16,58,0)</f>
        <v>0.70694444444444449</v>
      </c>
      <c r="D76" s="3" t="s">
        <v>17</v>
      </c>
      <c r="E76" s="2" t="s">
        <v>18</v>
      </c>
      <c r="F76" s="7" t="s">
        <v>41</v>
      </c>
      <c r="G76" s="7" t="s">
        <v>42</v>
      </c>
      <c r="H76" s="7" t="s">
        <v>43</v>
      </c>
      <c r="I76" s="7" t="s">
        <v>44</v>
      </c>
      <c r="J76" s="8" t="s">
        <v>35</v>
      </c>
      <c r="K76" s="4" t="e" vm="75">
        <v>#VALUE!</v>
      </c>
    </row>
    <row r="77" spans="1:11" x14ac:dyDescent="0.2">
      <c r="D77" s="3"/>
      <c r="E77" s="2"/>
    </row>
    <row r="78" spans="1:11" x14ac:dyDescent="0.2">
      <c r="E78" s="2"/>
    </row>
  </sheetData>
  <autoFilter ref="A1:K76" xr:uid="{DC431F3B-0D4D-0841-B902-B09886D8DC89}"/>
  <sortState xmlns:xlrd2="http://schemas.microsoft.com/office/spreadsheetml/2017/richdata2" ref="A2:K76">
    <sortCondition ref="A73:A76"/>
  </sortState>
  <pageMargins left="0.7" right="0.7" top="0.75" bottom="0.75" header="0.3" footer="0.3"/>
  <pageSetup paperSize="9" orientation="portrait" horizontalDpi="0" verticalDpi="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B6A0FC-E699-394B-ADA9-E90E1926CBCB}">
  <dimension ref="A3:C8"/>
  <sheetViews>
    <sheetView zoomScale="125" workbookViewId="0">
      <selection activeCell="B3" sqref="B3"/>
    </sheetView>
  </sheetViews>
  <sheetFormatPr baseColWidth="10" defaultRowHeight="16" x14ac:dyDescent="0.2"/>
  <cols>
    <col min="1" max="1" width="35.6640625" customWidth="1"/>
    <col min="2" max="2" width="25.5" customWidth="1"/>
  </cols>
  <sheetData>
    <row r="3" spans="1:3" x14ac:dyDescent="0.2">
      <c r="A3" t="s">
        <v>29</v>
      </c>
      <c r="B3" t="s">
        <v>32</v>
      </c>
      <c r="C3" t="s">
        <v>39</v>
      </c>
    </row>
    <row r="4" spans="1:3" x14ac:dyDescent="0.2">
      <c r="A4" t="s">
        <v>30</v>
      </c>
      <c r="B4" t="s">
        <v>33</v>
      </c>
    </row>
    <row r="5" spans="1:3" x14ac:dyDescent="0.2">
      <c r="A5" t="s">
        <v>31</v>
      </c>
      <c r="B5" t="s">
        <v>34</v>
      </c>
    </row>
    <row r="6" spans="1:3" x14ac:dyDescent="0.2">
      <c r="A6" t="s">
        <v>38</v>
      </c>
      <c r="B6" t="s">
        <v>36</v>
      </c>
    </row>
    <row r="7" spans="1:3" x14ac:dyDescent="0.2">
      <c r="A7" t="s">
        <v>35</v>
      </c>
      <c r="B7" t="s">
        <v>37</v>
      </c>
    </row>
    <row r="8" spans="1:3" x14ac:dyDescent="0.2">
      <c r="B8" t="s">
        <v>40</v>
      </c>
    </row>
  </sheetData>
  <pageMargins left="0.7" right="0.7" top="0.75" bottom="0.75" header="0.3" footer="0.3"/>
  <pageSetup paperSize="9"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518E3E-6B4B-044A-BC2A-381CD210DB27}">
  <dimension ref="A2:B14"/>
  <sheetViews>
    <sheetView workbookViewId="0">
      <selection activeCell="B10" sqref="B10"/>
    </sheetView>
  </sheetViews>
  <sheetFormatPr baseColWidth="10" defaultRowHeight="16" x14ac:dyDescent="0.2"/>
  <cols>
    <col min="1" max="1" width="12.6640625" bestFit="1" customWidth="1"/>
    <col min="2" max="2" width="12.5" bestFit="1" customWidth="1"/>
  </cols>
  <sheetData>
    <row r="2" spans="1:2" x14ac:dyDescent="0.2">
      <c r="A2" s="11" t="s">
        <v>33</v>
      </c>
      <c r="B2" t="s">
        <v>332</v>
      </c>
    </row>
    <row r="3" spans="1:2" x14ac:dyDescent="0.2">
      <c r="A3" t="s">
        <v>29</v>
      </c>
      <c r="B3">
        <v>16</v>
      </c>
    </row>
    <row r="4" spans="1:2" x14ac:dyDescent="0.2">
      <c r="A4" t="s">
        <v>30</v>
      </c>
      <c r="B4">
        <v>14</v>
      </c>
    </row>
    <row r="5" spans="1:2" x14ac:dyDescent="0.2">
      <c r="A5" t="s">
        <v>39</v>
      </c>
      <c r="B5">
        <v>11</v>
      </c>
    </row>
    <row r="6" spans="1:2" x14ac:dyDescent="0.2">
      <c r="A6" t="s">
        <v>35</v>
      </c>
      <c r="B6">
        <v>8</v>
      </c>
    </row>
    <row r="7" spans="1:2" x14ac:dyDescent="0.2">
      <c r="A7" t="s">
        <v>38</v>
      </c>
      <c r="B7">
        <v>6</v>
      </c>
    </row>
    <row r="8" spans="1:2" x14ac:dyDescent="0.2">
      <c r="A8" t="s">
        <v>31</v>
      </c>
      <c r="B8">
        <v>5</v>
      </c>
    </row>
    <row r="9" spans="1:2" x14ac:dyDescent="0.2">
      <c r="A9" t="s">
        <v>33</v>
      </c>
      <c r="B9">
        <v>4</v>
      </c>
    </row>
    <row r="10" spans="1:2" x14ac:dyDescent="0.2">
      <c r="A10" t="s">
        <v>34</v>
      </c>
      <c r="B10">
        <v>4</v>
      </c>
    </row>
    <row r="11" spans="1:2" x14ac:dyDescent="0.2">
      <c r="A11" t="s">
        <v>40</v>
      </c>
      <c r="B11">
        <v>2</v>
      </c>
    </row>
    <row r="12" spans="1:2" x14ac:dyDescent="0.2">
      <c r="A12" t="s">
        <v>36</v>
      </c>
      <c r="B12">
        <v>2</v>
      </c>
    </row>
    <row r="13" spans="1:2" x14ac:dyDescent="0.2">
      <c r="A13" t="s">
        <v>32</v>
      </c>
      <c r="B13">
        <v>1</v>
      </c>
    </row>
    <row r="14" spans="1:2" x14ac:dyDescent="0.2">
      <c r="A14" t="s">
        <v>333</v>
      </c>
      <c r="B14">
        <v>73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mood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Jenny Yen</dc:creator>
  <cp:lastModifiedBy>Jenny Yen</cp:lastModifiedBy>
  <dcterms:created xsi:type="dcterms:W3CDTF">2024-12-02T18:16:20Z</dcterms:created>
  <dcterms:modified xsi:type="dcterms:W3CDTF">2024-12-09T20:14:16Z</dcterms:modified>
</cp:coreProperties>
</file>